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43" documentId="120_S{2AC9BD13-BADA-5192-A53E-5A8FF88502F6}" xr6:coauthVersionLast="47" xr6:coauthVersionMax="47" xr10:uidLastSave="{28E82C3A-0DEC-4949-8E6A-716CF1382567}"/>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3" i="9"/>
  <c r="G3" i="9"/>
  <c r="I3" i="9"/>
  <c r="J3" i="9"/>
  <c r="L3" i="9"/>
  <c r="B4" i="9"/>
  <c r="G4" i="9"/>
  <c r="I4" i="9"/>
  <c r="J4" i="9"/>
  <c r="L4" i="9"/>
  <c r="B5" i="9"/>
  <c r="G5" i="9"/>
  <c r="I5" i="9"/>
  <c r="J5" i="9"/>
  <c r="L5" i="9"/>
  <c r="B6" i="9"/>
  <c r="G6" i="9"/>
  <c r="I6" i="9"/>
  <c r="J6" i="9"/>
  <c r="L6" i="9"/>
  <c r="B7" i="9"/>
  <c r="G7" i="9"/>
  <c r="I7" i="9"/>
  <c r="J7" i="9"/>
  <c r="L7" i="9"/>
  <c r="B8" i="9"/>
  <c r="G8" i="9"/>
  <c r="I8" i="9"/>
  <c r="J8" i="9"/>
  <c r="L8"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<sst xmlns="http://schemas.openxmlformats.org/spreadsheetml/2006/main" count="180309" uniqueCount="39139">
  <si>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</si>
  <si>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</si>
  <si>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</si>
  <si>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</si>
  <si>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</si>
  <si>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</si>
  <si>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</si>
  <si>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</si>
  <si>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</si>
  <si>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</si>
  <si>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</si>
  <si>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</si>
  <si>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</si>
  <si>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</si>
  <si>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</si>
  <si>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</si>
  <si>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</si>
  <si>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</si>
  <si>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</si>
  <si>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</si>
  <si>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</si>
  <si>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</si>
  <si>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</si>
  <si>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</si>
  <si>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</si>
  <si>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</si>
  <si>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</si>
  <si>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</si>
  <si>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</si>
  <si>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</si>
  <si>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</si>
  <si>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</si>
  <si>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</si>
  <si>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</si>
  <si>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</si>
  <si>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</si>
  <si>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</si>
  <si>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</si>
  <si>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</si>
  <si>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</si>
  <si>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</si>
  <si>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</si>
  <si>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</si>
  <si>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</si>
  <si>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</si>
  <si>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</si>
  <si>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</si>
  <si>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</si>
  <si>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</si>
  <si>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</si>
  <si>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</si>
  <si>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</si>
  <si>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</si>
  <si>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</si>
  <si>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</si>
  <si>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</si>
  <si>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</si>
  <si>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</si>
  <si>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</si>
  <si>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</si>
  <si>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</si>
  <si>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</si>
  <si>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</si>
  <si>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</si>
  <si>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</si>
  <si>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</si>
  <si>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</si>
  <si>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</si>
  <si>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</si>
  <si>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</si>
  <si>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</si>
  <si>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</si>
  <si>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</si>
  <si>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</si>
  <si>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</si>
  <si>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</si>
  <si>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</si>
  <si>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</si>
  <si>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</si>
  <si>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</si>
  <si>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</si>
  <si>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</si>
  <si>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</si>
  <si>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</si>
  <si>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</si>
  <si>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</si>
  <si>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</si>
  <si>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</si>
  <si>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</si>
  <si>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</si>
  <si>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</si>
  <si>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</si>
  <si>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</si>
  <si>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</si>
  <si>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</si>
  <si>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</si>
  <si>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</si>
  <si>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</si>
  <si>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</si>
  <si>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</si>
  <si>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</si>
  <si>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</si>
  <si>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</si>
  <si>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</si>
  <si>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</si>
  <si>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</si>
  <si>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</si>
  <si>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</si>
  <si>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</si>
  <si>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</si>
  <si>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</si>
  <si>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</si>
  <si>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</si>
  <si>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</si>
  <si>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</si>
  <si>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</si>
  <si>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</si>
  <si>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</si>
  <si>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</si>
  <si>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</si>
  <si>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</si>
  <si>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</si>
  <si>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</si>
  <si>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</si>
  <si>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</si>
  <si>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</si>
  <si>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</si>
  <si>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</si>
  <si>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</si>
  <si>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</si>
  <si>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</si>
  <si>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</si>
  <si>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</si>
  <si>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</si>
  <si>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</si>
  <si>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</si>
  <si>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</si>
  <si>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</si>
  <si>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</si>
  <si>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</si>
  <si>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</si>
  <si>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</si>
  <si>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</si>
  <si>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</si>
  <si>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</si>
  <si>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</si>
  <si>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</si>
  <si>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</si>
  <si>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</si>
  <si>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</si>
  <si>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</si>
  <si>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</si>
  <si>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</si>
  <si>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</si>
  <si>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</si>
  <si>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</si>
  <si>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</si>
  <si>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</si>
  <si>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</si>
  <si>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</si>
  <si>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</si>
  <si>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</si>
  <si>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</si>
  <si>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</si>
  <si>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</si>
  <si>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</si>
  <si>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</si>
  <si>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</si>
  <si>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</si>
  <si>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</si>
  <si>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</si>
  <si>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</si>
  <si>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</si>
  <si>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</si>
  <si>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</si>
  <si>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</si>
  <si>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</si>
  <si>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</si>
  <si>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</si>
  <si>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</si>
  <si>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</si>
  <si>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</si>
  <si>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</si>
  <si>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</si>
  <si>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</si>
  <si>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</si>
  <si>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</si>
  <si>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</si>
  <si>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</si>
  <si>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</si>
  <si>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</si>
  <si>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</si>
  <si>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</si>
  <si>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</si>
  <si>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</si>
  <si>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</si>
  <si>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</si>
  <si>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</si>
  <si>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</si>
  <si>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</si>
  <si>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</si>
  <si>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</si>
  <si>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</si>
  <si>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</si>
  <si>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</si>
  <si>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</si>
  <si>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</si>
  <si>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</si>
  <si>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</si>
  <si>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</si>
  <si>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</si>
  <si>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</si>
  <si>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</si>
  <si>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</si>
  <si>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</si>
  <si>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</si>
  <si>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</si>
  <si>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</si>
  <si>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</si>
  <si>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</si>
  <si>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</si>
  <si>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</si>
  <si>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</si>
  <si>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</si>
  <si>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</si>
  <si>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</si>
  <si>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</si>
  <si>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</si>
  <si>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</si>
  <si>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</si>
  <si>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</si>
  <si>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</si>
  <si>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</si>
  <si>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</si>
  <si>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</si>
  <si>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</si>
  <si>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</si>
  <si>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</si>
  <si>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</si>
  <si>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</si>
  <si>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</si>
  <si>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</si>
  <si>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</si>
  <si>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</si>
  <si>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</si>
  <si>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</si>
  <si>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</si>
  <si>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</si>
  <si>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</si>
  <si>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</si>
  <si>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</si>
  <si>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</si>
  <si>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</si>
  <si>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</si>
  <si>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</si>
  <si>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</si>
  <si>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</si>
  <si>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</si>
  <si>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</si>
  <si>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</si>
  <si>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</si>
  <si>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</si>
  <si>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</si>
  <si>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</si>
  <si>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</si>
  <si>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</si>
  <si>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</si>
  <si>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</si>
  <si>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</si>
  <si>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</si>
  <si>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</si>
  <si>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</si>
  <si>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</si>
  <si>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</si>
  <si>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</si>
  <si>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</si>
  <si>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</si>
  <si>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</si>
  <si>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</si>
  <si>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</si>
  <si>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</si>
  <si>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</si>
  <si>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</si>
  <si>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</si>
  <si>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</si>
  <si>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</si>
  <si>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</si>
  <si>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</si>
  <si>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</si>
  <si>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</si>
  <si>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</si>
  <si>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</si>
  <si>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</si>
  <si>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</si>
  <si>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</si>
  <si>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</si>
  <si>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</si>
  <si>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</si>
  <si>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</si>
  <si>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</si>
  <si>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</si>
  <si>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</si>
  <si>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</si>
  <si>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</si>
  <si>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</si>
  <si>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</si>
  <si>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</si>
  <si>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</si>
  <si>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</si>
  <si>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</si>
  <si>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</si>
  <si>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</si>
  <si>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</si>
  <si>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</si>
  <si>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</si>
  <si>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</si>
  <si>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</si>
  <si>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</si>
  <si>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</si>
  <si>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</si>
  <si>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</si>
  <si>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</si>
  <si>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</si>
  <si>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</si>
  <si>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</si>
  <si>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</si>
  <si>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</si>
  <si>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</si>
  <si>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</si>
  <si>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</si>
  <si>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</si>
  <si>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</si>
  <si>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</si>
  <si>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</si>
  <si>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</si>
  <si>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</si>
  <si>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</si>
  <si>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</si>
  <si>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</si>
  <si>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</si>
  <si>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</si>
  <si>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</si>
  <si>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</si>
  <si>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</si>
  <si>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</si>
  <si>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</si>
  <si>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</si>
  <si>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</si>
  <si>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</si>
  <si>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</si>
  <si>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</si>
  <si>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</si>
  <si>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</si>
  <si>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</si>
  <si>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</si>
  <si>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</si>
  <si>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</si>
  <si>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</si>
  <si>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</si>
  <si>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</si>
  <si>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</si>
  <si>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</si>
  <si>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</si>
  <si>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</si>
  <si>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</si>
  <si>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</si>
  <si>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</si>
  <si>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</si>
  <si>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</si>
  <si>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</si>
  <si>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</si>
  <si>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</si>
  <si>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</si>
  <si>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</si>
  <si>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</si>
  <si>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</si>
  <si>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</si>
  <si>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</si>
  <si>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</si>
  <si>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</si>
  <si>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</si>
  <si>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</si>
  <si>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</si>
  <si>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</si>
  <si>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</si>
  <si>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</si>
  <si>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</si>
  <si>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</si>
  <si>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</si>
  <si>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</si>
  <si>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</si>
  <si>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</si>
  <si>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</si>
  <si>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</si>
  <si>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</si>
  <si>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</si>
  <si>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</si>
  <si>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</si>
  <si>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</si>
  <si>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</si>
  <si>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</si>
  <si>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</si>
  <si>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</si>
  <si>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</si>
  <si>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</si>
  <si>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</si>
  <si>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</si>
  <si>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</si>
  <si>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</si>
  <si>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</si>
  <si>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</si>
  <si>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</si>
  <si>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</si>
  <si>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</si>
  <si>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</si>
  <si>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</si>
  <si>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</si>
  <si>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</si>
  <si>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</si>
  <si>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</si>
  <si>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</si>
  <si>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</si>
  <si>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</si>
  <si>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</si>
  <si>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</si>
  <si>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</si>
  <si>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</si>
  <si>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</si>
  <si>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</si>
  <si>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</si>
  <si>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</si>
  <si>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</si>
  <si>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</si>
  <si>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</si>
  <si>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</si>
  <si>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</si>
  <si>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</si>
  <si>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</si>
  <si>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</si>
  <si>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</si>
  <si>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</si>
  <si>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</si>
  <si>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</si>
  <si>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</si>
  <si>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</si>
  <si>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</si>
  <si>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</si>
  <si>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</si>
  <si>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</si>
  <si>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</si>
  <si>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</si>
  <si>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</si>
  <si>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</si>
  <si>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</si>
  <si>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</si>
  <si>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</si>
  <si>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</si>
  <si>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</si>
  <si>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</si>
  <si>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</si>
  <si>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</si>
  <si>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</si>
  <si>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</si>
  <si>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</si>
  <si>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</si>
  <si>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</si>
  <si>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</si>
  <si>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</si>
  <si>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</si>
  <si>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</si>
  <si>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</si>
  <si>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</si>
  <si>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</si>
  <si>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</si>
  <si>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</si>
  <si>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</si>
  <si>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</si>
  <si>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</si>
  <si>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</si>
  <si>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</si>
  <si>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</si>
  <si>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</si>
  <si>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</si>
  <si>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</si>
  <si>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</si>
  <si>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</si>
  <si>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</si>
  <si>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</si>
  <si>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</si>
  <si>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</si>
  <si>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</si>
  <si>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</si>
  <si>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</si>
  <si>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</si>
  <si>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</si>
  <si>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</si>
  <si>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</si>
  <si>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</si>
  <si>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</si>
  <si>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</si>
  <si>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</si>
  <si>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</si>
  <si>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</si>
  <si>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</si>
  <si>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</si>
  <si>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</si>
  <si>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</si>
  <si>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</si>
  <si>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</si>
  <si>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</si>
  <si>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</si>
  <si>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</si>
  <si>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</si>
  <si>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</si>
  <si>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</si>
  <si>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</si>
  <si>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</si>
  <si>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</si>
  <si>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</si>
  <si>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</si>
  <si>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</si>
  <si>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</si>
  <si>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</si>
  <si>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</si>
  <si>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</si>
  <si>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</si>
  <si>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</si>
  <si>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</si>
  <si>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</si>
  <si>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</si>
  <si>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</si>
  <si>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</si>
  <si>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</si>
  <si>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</si>
  <si>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</si>
  <si>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</si>
  <si>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</si>
  <si>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</si>
  <si>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</si>
  <si>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</si>
  <si>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</si>
  <si>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</si>
  <si>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</si>
  <si>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</si>
  <si>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</si>
  <si>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</si>
  <si>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</si>
  <si>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</si>
  <si>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</si>
  <si>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</si>
  <si>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</si>
  <si>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</si>
  <si>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</si>
  <si>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</si>
  <si>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</si>
  <si>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</si>
  <si>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</si>
  <si>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</si>
  <si>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</si>
  <si>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</si>
  <si>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</si>
  <si>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</si>
  <si>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</si>
  <si>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</si>
  <si>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</si>
  <si>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</si>
  <si>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</si>
  <si>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</si>
  <si>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</si>
  <si>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</si>
  <si>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</si>
  <si>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</si>
  <si>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</si>
  <si>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</si>
  <si>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</si>
  <si>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</si>
  <si>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</si>
  <si>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</si>
  <si>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</si>
  <si>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</si>
  <si>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</si>
  <si>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</si>
  <si>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</si>
  <si>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</si>
  <si>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</si>
  <si>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</si>
  <si>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</si>
  <si>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</si>
  <si>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</si>
  <si>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</si>
  <si>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</si>
  <si>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</si>
  <si>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</si>
  <si>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</si>
  <si>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</si>
  <si>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</si>
  <si>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</si>
  <si>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</si>
  <si>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</si>
  <si>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</si>
  <si>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</si>
  <si>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</si>
  <si>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</si>
  <si>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</si>
  <si>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</si>
  <si>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</si>
  <si>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</si>
  <si>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</si>
  <si>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</si>
  <si>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</si>
  <si>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</si>
  <si>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</si>
  <si>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</si>
  <si>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</si>
  <si>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</si>
  <si>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</si>
  <si>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</si>
  <si>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</si>
  <si>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</si>
  <si>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</si>
  <si>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</si>
  <si>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</si>
  <si>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</si>
  <si>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</si>
  <si>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</si>
  <si>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</si>
  <si>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</si>
  <si>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</si>
  <si>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</si>
  <si>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</si>
  <si>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</si>
  <si>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</si>
  <si>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</si>
  <si>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</si>
  <si>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</si>
  <si>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</si>
  <si>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</si>
  <si>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</si>
  <si>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</si>
  <si>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</si>
  <si>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</si>
  <si>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</si>
  <si>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</si>
  <si>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</si>
  <si>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</si>
  <si>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</si>
  <si>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</si>
  <si>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</si>
  <si>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</si>
  <si>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</si>
  <si>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</si>
  <si>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</si>
  <si>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</si>
  <si>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</si>
  <si>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</si>
  <si>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</si>
  <si>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</si>
  <si>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</si>
  <si>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</si>
  <si>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</si>
  <si>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</si>
  <si>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</si>
  <si>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</si>
  <si>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</si>
  <si>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</si>
  <si>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</si>
  <si>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</si>
  <si>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</si>
  <si>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</si>
  <si>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</si>
  <si>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</si>
  <si>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</si>
  <si>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</si>
  <si>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</si>
  <si>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</si>
  <si>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</si>
  <si>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</si>
  <si>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</si>
  <si>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</si>
  <si>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</si>
  <si>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</si>
  <si>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</si>
  <si>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</si>
  <si>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</si>
  <si>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</si>
  <si>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</si>
  <si>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</si>
  <si>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</si>
  <si>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</si>
  <si>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</si>
  <si>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</si>
  <si>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</si>
  <si>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</si>
  <si>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</si>
  <si>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</si>
  <si>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</si>
  <si>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</si>
  <si>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</si>
  <si>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</si>
  <si>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</si>
  <si>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</si>
  <si>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</si>
  <si>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</si>
  <si>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</si>
  <si>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</si>
  <si>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</si>
  <si>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</si>
  <si>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</si>
  <si>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</si>
  <si>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</si>
  <si>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</si>
  <si>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</si>
  <si>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</si>
  <si>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</si>
  <si>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</si>
  <si>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</si>
  <si>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</si>
  <si>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</si>
  <si>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</si>
  <si>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</si>
  <si>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</si>
  <si>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</si>
  <si>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</si>
  <si>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</si>
  <si>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</si>
  <si>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</si>
  <si>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</si>
  <si>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</si>
  <si>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</si>
  <si>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</si>
  <si>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</si>
  <si>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</si>
  <si>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</si>
  <si>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</si>
  <si>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</si>
  <si>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</si>
  <si>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</si>
  <si>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</si>
  <si>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</si>
  <si>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</si>
  <si>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</si>
  <si>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</si>
  <si>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</si>
  <si>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</si>
  <si>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</si>
  <si>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</si>
  <si>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</si>
  <si>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</si>
  <si>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</si>
  <si>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</si>
  <si>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</si>
  <si>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</si>
  <si>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</si>
  <si>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</si>
  <si>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</si>
  <si>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</si>
  <si>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</si>
  <si>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</si>
  <si>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</si>
  <si>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</si>
  <si>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</si>
  <si>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</si>
  <si>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</si>
  <si>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</si>
  <si>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</si>
  <si>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</si>
  <si>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</si>
  <si>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</si>
  <si>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</si>
  <si>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</si>
  <si>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</si>
  <si>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</si>
  <si>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</si>
  <si>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</si>
  <si>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</si>
  <si>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</si>
  <si>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</si>
  <si>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</si>
  <si>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</si>
  <si>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</si>
  <si>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</si>
  <si>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</si>
  <si>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</si>
  <si>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</si>
  <si>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</si>
  <si>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</si>
  <si>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</si>
  <si>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</si>
  <si>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</si>
  <si>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</si>
  <si>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</si>
  <si>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</si>
  <si>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</si>
  <si>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</si>
  <si>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</si>
  <si>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</si>
  <si>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</si>
  <si>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</si>
  <si>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</si>
  <si>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</si>
  <si>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</si>
  <si>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</si>
  <si>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</si>
  <si>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</si>
  <si>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</si>
  <si>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</si>
  <si>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</si>
  <si>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</si>
  <si>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</si>
  <si>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</si>
  <si>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</si>
  <si>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</si>
  <si>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</si>
  <si>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</si>
  <si>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</si>
  <si>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</si>
  <si>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</si>
  <si>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</si>
  <si>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</si>
  <si>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</si>
  <si>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</si>
  <si>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</si>
  <si>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</si>
  <si>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</si>
  <si>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</si>
  <si>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</si>
  <si>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</si>
  <si>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</si>
  <si>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</si>
  <si>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</si>
  <si>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</si>
  <si>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</si>
  <si>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</si>
  <si>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</si>
  <si>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</si>
  <si>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</si>
  <si>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</si>
  <si>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</si>
  <si>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</si>
  <si>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</si>
  <si>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</si>
  <si>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</si>
  <si>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</si>
  <si>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</si>
  <si>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</si>
  <si>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</si>
  <si>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</si>
  <si>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</si>
  <si>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</si>
  <si>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</si>
  <si>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</si>
  <si>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</si>
  <si>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</si>
  <si>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</si>
  <si>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</si>
  <si>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</si>
  <si>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</si>
  <si>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</si>
  <si>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</si>
  <si>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</si>
  <si>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</si>
  <si>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</si>
  <si>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</si>
  <si>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</si>
  <si>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</si>
  <si>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</si>
  <si>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</si>
  <si>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</si>
  <si>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</si>
  <si>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</si>
  <si>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</si>
  <si>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</si>
  <si>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</si>
  <si>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</si>
  <si>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</si>
  <si>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</si>
  <si>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</si>
  <si>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</si>
  <si>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</si>
  <si>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</si>
  <si>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</si>
  <si>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</si>
  <si>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</si>
  <si>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</si>
  <si>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</si>
  <si>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</si>
  <si>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</si>
  <si>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</si>
  <si>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</si>
  <si>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</si>
  <si>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</si>
  <si>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</si>
  <si>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</si>
  <si>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</si>
  <si>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</si>
  <si>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</si>
  <si>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</si>
  <si>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</si>
  <si>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</si>
  <si>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</si>
  <si>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</si>
  <si>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</si>
  <si>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</si>
  <si>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</si>
  <si>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</si>
  <si>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</si>
  <si>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</si>
  <si>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</si>
  <si>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</si>
  <si>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</si>
  <si>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</si>
  <si>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</si>
  <si>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</si>
  <si>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</si>
  <si>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</si>
  <si>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</si>
  <si>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</si>
  <si>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</si>
  <si>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</si>
  <si>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</si>
  <si>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</si>
  <si>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</si>
  <si>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</si>
  <si>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</si>
  <si>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</si>
  <si>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</si>
  <si>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</si>
  <si>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</si>
  <si>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</si>
  <si>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</si>
  <si>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</si>
  <si>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</si>
  <si>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</si>
  <si>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</si>
  <si>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</si>
  <si>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</si>
  <si>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</si>
  <si>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</si>
  <si>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</si>
  <si>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</si>
  <si>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</si>
  <si>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</si>
  <si>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</si>
  <si>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</si>
  <si>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</si>
  <si>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</si>
  <si>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</si>
  <si>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</si>
  <si>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</si>
  <si>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</si>
  <si>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</si>
  <si>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</si>
  <si>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</si>
  <si>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</si>
  <si>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</si>
  <si>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</si>
  <si>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</si>
  <si>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</si>
  <si>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</si>
  <si>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</si>
  <si>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</si>
  <si>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</si>
  <si>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</si>
  <si>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</si>
  <si>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</si>
  <si>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</si>
  <si>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</si>
  <si>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</si>
  <si>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</si>
  <si>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</si>
  <si>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</si>
  <si>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</si>
  <si>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</si>
  <si>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</si>
  <si>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</si>
  <si>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</si>
  <si>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</si>
  <si>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</si>
  <si>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</si>
  <si>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</si>
  <si>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</si>
  <si>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</si>
  <si>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</si>
  <si>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</si>
  <si>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</si>
  <si>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</si>
  <si>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</si>
  <si>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</si>
  <si>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</si>
  <si>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</si>
  <si>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</si>
  <si>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</si>
  <si>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</si>
  <si>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</si>
  <si>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</si>
  <si>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</si>
  <si>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</si>
  <si>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</si>
  <si>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</si>
  <si>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</si>
  <si>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</si>
  <si>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</si>
  <si>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</si>
  <si>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</si>
  <si>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</si>
  <si>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</si>
  <si>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</si>
  <si>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</si>
  <si>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</si>
  <si>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</si>
  <si>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</si>
  <si>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</si>
  <si>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</si>
  <si>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</si>
  <si>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</si>
  <si>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</si>
  <si>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</si>
  <si>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</si>
  <si>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</si>
  <si>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</si>
  <si>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</si>
  <si>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</si>
  <si>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</si>
  <si>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</si>
  <si>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</si>
  <si>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</si>
  <si>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</si>
  <si>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</si>
  <si>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</si>
  <si>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</si>
  <si>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</si>
  <si>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</si>
  <si>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</si>
  <si>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</si>
  <si>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</si>
  <si>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</si>
  <si>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</si>
  <si>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</si>
  <si>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</si>
  <si>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</si>
  <si>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</si>
  <si>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</si>
  <si>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</si>
  <si>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</si>
  <si>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</si>
  <si>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</si>
  <si>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</si>
  <si>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</si>
  <si>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</si>
  <si>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</si>
  <si>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</si>
  <si>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</si>
  <si>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</si>
  <si>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</si>
  <si>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</si>
  <si>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</si>
  <si>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</si>
  <si>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</si>
  <si>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</si>
  <si>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</si>
  <si>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</si>
  <si>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</si>
  <si>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</si>
  <si>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</si>
  <si>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</si>
  <si>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</si>
  <si>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</si>
  <si>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</si>
  <si>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</si>
  <si>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</si>
  <si>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</si>
  <si>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</si>
  <si>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</si>
  <si>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</si>
  <si>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</si>
  <si>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</si>
  <si>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</si>
  <si>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</si>
  <si>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</si>
  <si>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</si>
  <si>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</si>
  <si>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</si>
  <si>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</si>
  <si>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</si>
  <si>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</si>
  <si>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</si>
  <si>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</si>
  <si>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</si>
  <si>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</si>
  <si>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</si>
  <si>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</si>
  <si>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</si>
  <si>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</si>
  <si>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</si>
  <si>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</si>
  <si>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</si>
  <si>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</si>
  <si>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</si>
  <si>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</si>
  <si>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</si>
  <si>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</si>
  <si>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</si>
  <si>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</si>
  <si>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</si>
  <si>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</si>
  <si>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</si>
  <si>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</si>
  <si>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</si>
  <si>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</si>
  <si>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</si>
  <si>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</si>
  <si>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</si>
  <si>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</si>
  <si>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</si>
  <si>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</si>
  <si>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</si>
  <si>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</si>
  <si>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</si>
  <si>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</si>
  <si>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</si>
  <si>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</si>
  <si>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</si>
  <si>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</si>
  <si>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</si>
  <si>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</si>
  <si>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</si>
  <si>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</si>
  <si>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</si>
  <si>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</si>
  <si>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</si>
  <si>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</si>
  <si>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</si>
  <si>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</si>
  <si>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</si>
  <si>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</si>
  <si>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</si>
  <si>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</si>
  <si>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</si>
  <si>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</si>
  <si>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</si>
  <si>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</si>
  <si>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</si>
  <si>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</si>
  <si>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</si>
  <si>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</si>
  <si>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</si>
  <si>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</si>
  <si>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</si>
  <si>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</si>
  <si>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</si>
  <si>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</si>
  <si>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</si>
  <si>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</si>
  <si>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</si>
  <si>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</si>
  <si>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</si>
  <si>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</si>
  <si>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</si>
  <si>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</si>
  <si>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</si>
  <si>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</si>
  <si>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</si>
  <si>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</si>
  <si>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</si>
  <si>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</si>
  <si>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</si>
  <si>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</si>
  <si>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</si>
  <si>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</si>
  <si>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</si>
  <si>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</si>
  <si>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</si>
  <si>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</si>
  <si>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</si>
  <si>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</si>
  <si>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</si>
  <si>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</si>
  <si>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</si>
  <si>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</si>
  <si>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</si>
  <si>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</si>
  <si>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</si>
  <si>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</si>
  <si>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</si>
  <si>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</si>
  <si>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</si>
  <si>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</si>
  <si>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</si>
  <si>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</si>
  <si>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</si>
  <si>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</si>
  <si>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</si>
  <si>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</si>
  <si>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</si>
  <si>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</si>
  <si>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</si>
  <si>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</si>
  <si>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</si>
  <si>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</si>
  <si>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</si>
  <si>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</si>
  <si>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</si>
  <si>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</si>
  <si>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</si>
  <si>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</si>
  <si>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</si>
  <si>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</si>
  <si>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</si>
  <si>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</si>
  <si>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</si>
  <si>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</si>
  <si>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</si>
  <si>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</si>
  <si>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</si>
  <si>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</si>
  <si>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</si>
  <si>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</si>
  <si>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</si>
  <si>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</si>
  <si>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</si>
  <si>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</si>
  <si>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</si>
  <si>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</si>
  <si>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</si>
  <si>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</si>
  <si>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</si>
  <si>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</si>
  <si>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</si>
  <si>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</si>
  <si>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</si>
  <si>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</si>
  <si>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</si>
  <si>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</si>
  <si>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</si>
  <si>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</si>
  <si>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</si>
  <si>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</si>
  <si>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</si>
  <si>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</si>
  <si>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</si>
  <si>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</si>
  <si>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</si>
  <si>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</si>
  <si>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</si>
  <si>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</si>
  <si>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</si>
  <si>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</si>
  <si>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</si>
  <si>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</si>
  <si>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</si>
  <si>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</si>
  <si>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</si>
  <si>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</si>
  <si>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</si>
  <si>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</si>
  <si>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</si>
  <si>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</si>
  <si>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</si>
  <si>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</si>
  <si>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</si>
  <si>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</si>
  <si>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</si>
  <si>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</si>
  <si>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</si>
  <si>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</si>
  <si>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</si>
  <si>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</si>
  <si>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</si>
  <si>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</si>
  <si>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</si>
  <si>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</si>
  <si>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</si>
  <si>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</si>
  <si>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</si>
  <si>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</si>
  <si>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</si>
  <si>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</si>
  <si>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</si>
  <si>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</si>
  <si>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</si>
  <si>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</si>
  <si>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</si>
  <si>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</si>
  <si>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</si>
  <si>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</si>
  <si>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</si>
  <si>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</si>
  <si>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</si>
  <si>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</si>
  <si>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</si>
  <si>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</si>
  <si>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</si>
  <si>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</si>
  <si>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</si>
  <si>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</si>
  <si>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</si>
  <si>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</si>
  <si>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</si>
  <si>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</si>
  <si>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</si>
  <si>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</si>
  <si>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</si>
  <si>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</si>
  <si>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</si>
  <si>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</si>
  <si>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</si>
  <si>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</si>
  <si>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</si>
  <si>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</si>
  <si>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</si>
  <si>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</si>
  <si>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</si>
  <si>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</si>
  <si>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</si>
  <si>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</si>
  <si>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</si>
  <si>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</si>
  <si>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</si>
  <si>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</si>
  <si>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</si>
  <si>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</si>
  <si>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</si>
  <si>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</si>
  <si>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</si>
  <si>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</si>
  <si>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</si>
  <si>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</si>
  <si>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</si>
  <si>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</si>
  <si>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</si>
  <si>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</si>
  <si>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</si>
  <si>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</si>
  <si>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</si>
  <si>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</si>
  <si>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</si>
  <si>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</si>
  <si>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</si>
  <si>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</si>
  <si>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</si>
  <si>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</si>
  <si>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</si>
  <si>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</si>
  <si>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</si>
  <si>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</si>
  <si>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</si>
  <si>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</si>
  <si>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</si>
  <si>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</si>
  <si>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</si>
  <si>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</si>
  <si>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</si>
  <si>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</si>
  <si>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</si>
  <si>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</si>
  <si>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</si>
  <si>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</si>
  <si>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</si>
  <si>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</si>
  <si>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</si>
  <si>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</si>
  <si>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</si>
  <si>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</si>
  <si>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</si>
  <si>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</si>
  <si>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</si>
  <si>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</si>
  <si>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</si>
  <si>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</si>
  <si>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</si>
  <si>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</si>
  <si>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</si>
  <si>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</si>
  <si>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</si>
  <si>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</si>
  <si>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</si>
  <si>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</si>
  <si>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</si>
  <si>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</si>
  <si>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</si>
  <si>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</si>
  <si>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</si>
  <si>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</si>
  <si>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</si>
  <si>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</si>
  <si>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</si>
  <si>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</si>
  <si>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</si>
  <si>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</si>
  <si>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</si>
  <si>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</si>
  <si>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</si>
  <si>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</si>
  <si>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</si>
  <si>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</si>
  <si>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</si>
  <si>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</si>
  <si>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</si>
  <si>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</si>
  <si>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</si>
  <si>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</si>
  <si>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</si>
  <si>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</si>
  <si>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</si>
  <si>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</si>
  <si>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</si>
  <si>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</si>
  <si>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</si>
  <si>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</si>
  <si>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</si>
  <si>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</si>
  <si>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</si>
  <si>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</si>
  <si>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</si>
  <si>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</si>
  <si>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</si>
  <si>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</si>
  <si>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</si>
  <si>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</si>
  <si>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</si>
  <si>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</si>
  <si>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</si>
  <si>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</si>
  <si>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</si>
  <si>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</si>
  <si>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</si>
  <si>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</si>
  <si>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</si>
  <si>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</si>
  <si>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</si>
  <si>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</si>
  <si>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</si>
  <si>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</si>
  <si>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</si>
  <si>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</si>
  <si>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</si>
  <si>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</si>
  <si>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</si>
  <si>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</si>
  <si>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</si>
  <si>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</si>
  <si>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</si>
  <si>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</si>
  <si>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</si>
  <si>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</si>
  <si>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</si>
  <si>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</si>
  <si>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</si>
  <si>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</si>
  <si>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</si>
  <si>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</si>
  <si>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</si>
  <si>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</si>
  <si>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</si>
  <si>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</si>
  <si>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</si>
  <si>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</si>
  <si>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</si>
  <si>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</si>
  <si>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</si>
  <si>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</si>
  <si>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</si>
  <si>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</si>
  <si>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</si>
  <si>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</si>
  <si>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</si>
  <si>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</si>
  <si>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</si>
  <si>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</si>
  <si>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</si>
  <si>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</si>
  <si>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</si>
  <si>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</si>
  <si>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</si>
  <si>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</si>
  <si>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</si>
  <si>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</si>
  <si>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</si>
  <si>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</si>
  <si>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</si>
  <si>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</si>
  <si>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</si>
  <si>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</si>
  <si>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</si>
  <si>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</si>
  <si>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</si>
  <si>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</si>
  <si>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</si>
  <si>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</si>
  <si>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</si>
  <si>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</si>
  <si>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</si>
  <si>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</si>
  <si>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</si>
  <si>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</si>
  <si>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</si>
  <si>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</si>
  <si>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</si>
  <si>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</si>
  <si>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</si>
  <si>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</si>
  <si>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</si>
  <si>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</si>
  <si>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</si>
  <si>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</si>
  <si>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</si>
  <si>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</si>
  <si>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</si>
  <si>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</si>
  <si>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</si>
  <si>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</si>
  <si>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</si>
  <si>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</si>
  <si>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</si>
  <si>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</si>
  <si>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</si>
  <si>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</si>
  <si>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</si>
  <si>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</si>
  <si>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</si>
  <si>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</si>
  <si>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</si>
  <si>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</si>
  <si>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</si>
  <si>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</si>
  <si>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</si>
  <si>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</si>
  <si>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</si>
  <si>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</si>
  <si>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</si>
  <si>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</si>
  <si>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</si>
  <si>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</si>
  <si>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</si>
  <si>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</si>
  <si>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</si>
  <si>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</si>
  <si>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</si>
  <si>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</si>
  <si>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</si>
  <si>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</si>
  <si>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</si>
  <si>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</si>
  <si>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</si>
  <si>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</si>
  <si>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</si>
  <si>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</si>
  <si>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</si>
  <si>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</si>
  <si>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</si>
  <si>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</si>
  <si>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</si>
  <si>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</si>
  <si>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</si>
  <si>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</si>
  <si>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</si>
  <si>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</si>
  <si>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</si>
  <si>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</si>
  <si>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</si>
  <si>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</si>
  <si>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</si>
  <si>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</si>
  <si>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</si>
  <si>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</si>
  <si>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</si>
  <si>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</si>
  <si>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</si>
  <si>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</si>
  <si>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</si>
  <si>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</si>
  <si>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</si>
  <si>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</si>
  <si>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</si>
  <si>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</si>
  <si>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</si>
  <si>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</si>
  <si>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</si>
  <si>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</si>
  <si>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</si>
  <si>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</si>
  <si>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</si>
  <si>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</si>
  <si>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</si>
  <si>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</si>
  <si>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</si>
  <si>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</si>
  <si>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</si>
  <si>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</si>
  <si>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</si>
  <si>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</si>
  <si>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</si>
  <si>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</si>
  <si>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</si>
  <si>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</si>
  <si>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</si>
  <si>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</si>
  <si>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</si>
  <si>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</si>
  <si>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</si>
  <si>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</si>
  <si>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</si>
  <si>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</si>
  <si>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</si>
  <si>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</si>
  <si>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</si>
  <si>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</si>
  <si>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</si>
  <si>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</si>
  <si>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</si>
  <si>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</si>
  <si>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</si>
  <si>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</si>
  <si>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</si>
  <si>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</si>
  <si>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</si>
  <si>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</si>
  <si>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</si>
  <si>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</si>
  <si>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</si>
  <si>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</si>
  <si>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</si>
  <si>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</si>
  <si>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</si>
  <si>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</si>
  <si>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</si>
  <si>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</si>
  <si>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</si>
  <si>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</si>
  <si>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</si>
  <si>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</si>
  <si>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</si>
  <si>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</si>
  <si>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</si>
  <si>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</si>
  <si>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</si>
  <si>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</si>
  <si>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</si>
  <si>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</si>
  <si>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</si>
  <si>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</si>
  <si>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</si>
  <si>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</si>
  <si>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</si>
  <si>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</si>
  <si>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</si>
  <si>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</si>
  <si>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</si>
  <si>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</si>
  <si>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</si>
  <si>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</si>
  <si>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</si>
  <si>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</si>
  <si>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</si>
  <si>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</si>
  <si>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</si>
  <si>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</si>
  <si>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</si>
  <si>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</si>
  <si>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</si>
  <si>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</si>
  <si>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</si>
  <si>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</si>
  <si>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</si>
  <si>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</si>
  <si>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</si>
  <si>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</si>
  <si>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</si>
  <si>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</si>
  <si>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</si>
  <si>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</si>
  <si>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</si>
  <si>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</si>
  <si>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</si>
  <si>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</si>
  <si>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</si>
  <si>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</si>
  <si>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</si>
  <si>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</si>
  <si>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</si>
  <si>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</si>
  <si>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</si>
  <si>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</si>
  <si>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</si>
  <si>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</si>
  <si>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</si>
  <si>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</si>
  <si>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</si>
  <si>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</si>
  <si>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</si>
  <si>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</si>
  <si>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</si>
  <si>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</si>
  <si>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</si>
  <si>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</si>
  <si>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</si>
  <si>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</si>
  <si>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</si>
  <si>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</si>
  <si>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</si>
  <si>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</si>
  <si>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</si>
  <si>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</si>
  <si>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</si>
  <si>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</si>
  <si>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</si>
  <si>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</si>
  <si>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</si>
  <si>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</si>
  <si>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</si>
  <si>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</si>
  <si>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</si>
  <si>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</si>
  <si>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</si>
  <si>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</si>
  <si>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</si>
  <si>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</si>
  <si>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</si>
  <si>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</si>
  <si>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</si>
  <si>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</si>
  <si>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</si>
  <si>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</si>
  <si>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</si>
  <si>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</si>
  <si>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</si>
  <si>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</si>
  <si>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</si>
  <si>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</si>
  <si>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</si>
  <si>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</si>
  <si>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</si>
  <si>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</si>
  <si>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</si>
  <si>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</si>
  <si>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</si>
  <si>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</si>
  <si>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</si>
  <si>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</si>
  <si>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</si>
  <si>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</si>
  <si>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</si>
  <si>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</si>
  <si>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</si>
  <si>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</si>
  <si>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</si>
  <si>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</si>
  <si>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</si>
  <si>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</si>
  <si>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</si>
  <si>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</si>
  <si>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</si>
  <si>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</si>
  <si>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</si>
  <si>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</si>
  <si>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</si>
  <si>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</si>
  <si>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</si>
  <si>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</si>
  <si>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</si>
  <si>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</si>
  <si>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</si>
  <si>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</si>
  <si>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</si>
  <si>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</si>
  <si>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</si>
  <si>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</si>
  <si>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</si>
  <si>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</si>
  <si>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</si>
  <si>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</si>
  <si>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</si>
  <si>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</si>
  <si>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</si>
  <si>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</si>
  <si>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</si>
  <si>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</si>
  <si>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</si>
  <si>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</si>
  <si>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</si>
  <si>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</si>
  <si>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</si>
  <si>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</si>
  <si>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</si>
  <si>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</si>
  <si>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</si>
  <si>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</si>
  <si>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</si>
  <si>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</si>
  <si>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</si>
  <si>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</si>
  <si>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</si>
  <si>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</si>
  <si>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</si>
  <si>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</si>
  <si>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</si>
  <si>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</si>
  <si>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</si>
  <si>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</si>
  <si>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</si>
  <si>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</si>
  <si>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</si>
  <si>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</si>
  <si>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</si>
  <si>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</si>
  <si>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</si>
  <si>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</si>
  <si>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</si>
  <si>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</si>
  <si>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</si>
  <si>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</si>
  <si>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</si>
  <si>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</si>
  <si>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</si>
  <si>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</si>
  <si>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</si>
  <si>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</si>
  <si>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</si>
  <si>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</si>
  <si>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</si>
  <si>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</si>
  <si>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</si>
  <si>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</si>
  <si>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</si>
  <si>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</si>
  <si>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</si>
  <si>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</si>
  <si>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</si>
  <si>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</si>
  <si>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</si>
  <si>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</si>
  <si>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</si>
  <si>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</si>
  <si>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</si>
  <si>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</si>
  <si>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</si>
  <si>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</si>
  <si>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</si>
  <si>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</si>
  <si>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</si>
  <si>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</si>
  <si>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</si>
  <si>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</si>
  <si>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</si>
  <si>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</si>
  <si>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</si>
  <si>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</si>
  <si>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</si>
  <si>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</si>
  <si>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</si>
  <si>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</si>
  <si>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</si>
  <si>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</si>
  <si>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</si>
  <si>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</si>
  <si>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</si>
  <si>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</si>
  <si>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</si>
  <si>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</si>
  <si>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</si>
  <si>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</si>
  <si>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</si>
  <si>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</si>
  <si>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</si>
  <si>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</si>
  <si>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</si>
  <si>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</si>
  <si>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</si>
  <si>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</si>
  <si>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</si>
  <si>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</si>
  <si>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</si>
  <si>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</si>
  <si>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</si>
  <si>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</si>
  <si>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</si>
  <si>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</si>
  <si>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</si>
  <si>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</si>
  <si>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</si>
  <si>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</si>
  <si>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</si>
  <si>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</si>
  <si>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</si>
  <si>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</si>
  <si>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</si>
  <si>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</si>
  <si>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</si>
  <si>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</si>
  <si>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</si>
  <si>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</si>
  <si>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</si>
  <si>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</si>
  <si>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</si>
  <si>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</si>
  <si>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</si>
  <si>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</si>
  <si>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</si>
  <si>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</si>
  <si>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</si>
  <si>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</si>
  <si>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</si>
  <si>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</si>
  <si>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</si>
  <si>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</si>
  <si>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</si>
  <si>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</si>
  <si>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</si>
  <si>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</si>
  <si>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</si>
  <si>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</si>
  <si>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</si>
  <si>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</si>
  <si>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</si>
  <si>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</si>
  <si>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</si>
  <si>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</si>
  <si>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</si>
  <si>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</si>
  <si>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</si>
  <si>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</si>
  <si>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</si>
  <si>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</si>
  <si>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</si>
  <si>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</si>
  <si>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</si>
  <si>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</si>
  <si>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</si>
  <si>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</si>
  <si>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</si>
  <si>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</si>
  <si>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</si>
  <si>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</si>
  <si>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</si>
  <si>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</si>
  <si>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</si>
  <si>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</si>
  <si>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</si>
  <si>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</si>
  <si>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</si>
  <si>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</si>
  <si>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</si>
  <si>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</si>
  <si>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</si>
  <si>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</si>
  <si>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</si>
  <si>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</si>
  <si>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</si>
  <si>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</si>
  <si>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</si>
  <si>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</si>
  <si>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</si>
  <si>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</si>
  <si>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</si>
  <si>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</si>
  <si>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</si>
  <si>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</si>
  <si>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</si>
  <si>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</si>
  <si>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</si>
  <si>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</si>
  <si>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</si>
  <si>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</si>
  <si>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</si>
  <si>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</si>
  <si>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</si>
  <si>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</si>
  <si>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</si>
  <si>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</si>
  <si>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</si>
  <si>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</si>
  <si>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</si>
  <si>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</si>
  <si>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</si>
  <si>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</si>
  <si>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</si>
  <si>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</si>
  <si>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</si>
  <si>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</si>
  <si>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</si>
  <si>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</si>
  <si>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</si>
  <si>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</si>
  <si>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</si>
  <si>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</si>
  <si>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</si>
  <si>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</si>
  <si>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</si>
  <si>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</si>
  <si>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</si>
  <si>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</si>
  <si>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</si>
  <si>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</si>
  <si>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</si>
  <si>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</si>
  <si>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</si>
  <si>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</si>
  <si>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</si>
  <si>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</si>
  <si>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</si>
  <si>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</si>
  <si>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</si>
  <si>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</si>
  <si>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</si>
  <si>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</si>
  <si>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</si>
  <si>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</si>
  <si>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</si>
  <si>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</si>
  <si>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</si>
  <si>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</si>
  <si>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</si>
  <si>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</si>
  <si>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</si>
  <si>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</si>
  <si>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</si>
  <si>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</si>
  <si>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</si>
  <si>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</si>
  <si>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</si>
  <si>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</si>
  <si>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</si>
  <si>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</si>
  <si>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</si>
  <si>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</si>
  <si>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</si>
  <si>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</si>
  <si>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</si>
  <si>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</si>
  <si>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</si>
  <si>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</si>
  <si>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</si>
  <si>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</si>
  <si>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</si>
  <si>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</si>
  <si>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</si>
  <si>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</si>
  <si>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</si>
  <si>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</si>
  <si>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</si>
  <si>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</si>
  <si>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</si>
  <si>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</si>
  <si>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</si>
  <si>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</si>
  <si>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</si>
  <si>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</si>
  <si>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</si>
  <si>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</si>
  <si>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</si>
  <si>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</si>
  <si>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</si>
  <si>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</si>
  <si>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</si>
  <si>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</si>
  <si>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</si>
  <si>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</si>
  <si>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</si>
  <si>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</si>
  <si>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</si>
  <si>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</si>
  <si>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</si>
  <si>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</si>
  <si>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</si>
  <si>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</si>
  <si>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</si>
  <si>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</si>
  <si>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</si>
  <si>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</si>
  <si>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</si>
  <si>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</si>
  <si>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</si>
  <si>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</si>
  <si>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</si>
  <si>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</si>
  <si>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</si>
  <si>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</si>
  <si>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</si>
  <si>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</si>
  <si>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</si>
  <si>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</si>
  <si>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</si>
  <si>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</si>
  <si>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</si>
  <si>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</si>
  <si>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</si>
  <si>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</si>
  <si>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</si>
  <si>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</si>
  <si>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</si>
  <si>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</si>
  <si>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</si>
  <si>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</si>
  <si>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</si>
  <si>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</si>
  <si>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</si>
  <si>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</si>
  <si>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</si>
  <si>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</si>
  <si>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</si>
  <si>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</si>
  <si>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</si>
  <si>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</si>
  <si>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</si>
  <si>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</si>
  <si>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</si>
  <si>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</si>
  <si>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</si>
  <si>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</si>
  <si>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</si>
  <si>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</si>
  <si>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</si>
  <si>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</si>
  <si>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</si>
  <si>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</si>
  <si>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</si>
  <si>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</si>
  <si>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</si>
  <si>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</si>
  <si>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</si>
  <si>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</si>
  <si>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</si>
  <si>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</si>
  <si>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</si>
  <si>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</si>
  <si>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</si>
  <si>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</si>
  <si>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</si>
  <si>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</si>
  <si>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</si>
  <si>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</si>
  <si>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</si>
  <si>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</si>
  <si>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</si>
  <si>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</si>
  <si>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</si>
  <si>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</si>
  <si>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</si>
  <si>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</si>
  <si>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</si>
  <si>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</si>
  <si>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</si>
  <si>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</si>
  <si>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</si>
  <si>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</si>
  <si>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</si>
  <si>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</si>
  <si>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</si>
  <si>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</si>
  <si>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</si>
  <si>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</si>
  <si>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</si>
  <si>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</si>
  <si>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</si>
  <si>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</si>
  <si>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</si>
  <si>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</si>
  <si>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</si>
  <si>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</si>
  <si>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</si>
  <si>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</si>
  <si>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</si>
  <si>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</si>
  <si>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</si>
  <si>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</si>
  <si>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</si>
  <si>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</si>
  <si>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</si>
  <si>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</si>
  <si>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</si>
  <si>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</si>
  <si>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</si>
  <si>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</si>
  <si>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</si>
  <si>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</si>
  <si>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</si>
  <si>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</si>
  <si>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</si>
  <si>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</si>
  <si>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</si>
  <si>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</si>
  <si>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</si>
  <si>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</si>
  <si>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</si>
  <si>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</si>
  <si>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</si>
  <si>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</si>
  <si>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</si>
  <si>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</si>
  <si>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</si>
  <si>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</si>
  <si>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</si>
  <si>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</si>
  <si>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</si>
  <si>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</si>
  <si>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</si>
  <si>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</si>
  <si>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</si>
  <si>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</si>
  <si>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</si>
  <si>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</si>
  <si>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</si>
  <si>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</si>
  <si>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</si>
  <si>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</si>
  <si>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</si>
  <si>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</si>
  <si>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</si>
  <si>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</si>
  <si>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</si>
  <si>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</si>
  <si>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</si>
  <si>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</si>
  <si>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</si>
  <si>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</si>
  <si>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</si>
  <si>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</si>
  <si>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</si>
  <si>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</si>
  <si>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</si>
  <si>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</si>
  <si>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</si>
  <si>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</si>
  <si>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</si>
  <si>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</si>
  <si>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</si>
  <si>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</si>
  <si>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</si>
  <si>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</si>
  <si>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</si>
  <si>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</si>
  <si>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</si>
  <si>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</si>
  <si>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</si>
  <si>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</si>
  <si>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</si>
  <si>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</si>
  <si>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</si>
  <si>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</si>
  <si>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</si>
  <si>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</si>
  <si>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</si>
  <si>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</si>
  <si>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</si>
  <si>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</si>
  <si>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</si>
  <si>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</si>
  <si>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</si>
  <si>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</si>
  <si>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</si>
  <si>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</si>
  <si>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</si>
  <si>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</si>
  <si>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</si>
  <si>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</si>
  <si>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</si>
  <si>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</si>
  <si>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</si>
  <si>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</si>
  <si>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</si>
  <si>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</si>
  <si>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</si>
  <si>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</si>
  <si>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</si>
  <si>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</si>
  <si>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</si>
  <si>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</si>
  <si>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</si>
  <si>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</si>
  <si>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</si>
  <si>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</si>
  <si>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</si>
  <si>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</si>
  <si>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</si>
  <si>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</si>
  <si>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</si>
  <si>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</si>
  <si>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</si>
  <si>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</si>
  <si>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</si>
  <si>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</si>
  <si>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</si>
  <si>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</si>
  <si>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</si>
  <si>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</si>
  <si>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</si>
  <si>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</si>
  <si>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</si>
  <si>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</si>
  <si>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</si>
  <si>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</si>
  <si>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</si>
  <si>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</si>
  <si>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</si>
  <si>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</si>
  <si>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</si>
  <si>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</si>
  <si>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</si>
  <si>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</si>
  <si>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</si>
  <si>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</si>
  <si>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</si>
  <si>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</si>
  <si>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</si>
  <si>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</si>
  <si>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</si>
  <si>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</si>
  <si>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</si>
  <si>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</si>
  <si>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</si>
  <si>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</si>
  <si>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</si>
  <si>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</si>
  <si>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</si>
  <si>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</si>
  <si>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</si>
  <si>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</si>
  <si>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</si>
  <si>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</si>
  <si>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</si>
  <si>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</si>
  <si>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</si>
  <si>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</si>
  <si>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</si>
  <si>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</si>
  <si>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</si>
  <si>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</si>
  <si>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</si>
  <si>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</si>
  <si>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</si>
  <si>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</si>
  <si>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</si>
  <si>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</si>
  <si>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</si>
  <si>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</si>
  <si>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</si>
  <si>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</si>
  <si>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</si>
  <si>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</si>
  <si>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</si>
  <si>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</si>
  <si>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</si>
  <si>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</si>
  <si>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</si>
  <si>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</si>
  <si>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</si>
  <si>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</si>
  <si>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</si>
  <si>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</si>
  <si>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</si>
  <si>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</si>
  <si>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</si>
  <si>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</si>
  <si>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</si>
  <si>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</si>
  <si>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</si>
  <si>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</si>
  <si>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</si>
  <si>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</si>
  <si>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</si>
  <si>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</si>
  <si>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</si>
  <si>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</si>
  <si>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</si>
  <si>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</si>
  <si>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</si>
  <si>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</si>
  <si>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</si>
  <si>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</si>
  <si>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</si>
  <si>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</si>
  <si>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</si>
  <si>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</si>
  <si>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</si>
  <si>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</si>
  <si>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</si>
  <si>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</si>
  <si>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</si>
  <si>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</si>
  <si>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</si>
  <si>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</si>
  <si>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</si>
  <si>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</si>
  <si>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</si>
  <si>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</si>
  <si>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</si>
  <si>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</si>
  <si>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</si>
  <si>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</si>
  <si>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</si>
  <si>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</si>
  <si>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</si>
  <si>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</si>
  <si>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</si>
  <si>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</si>
  <si>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</si>
  <si>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</si>
  <si>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</si>
  <si>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</si>
  <si>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</si>
  <si>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</si>
  <si>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</si>
  <si>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</si>
  <si>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</si>
  <si>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</si>
  <si>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</si>
  <si>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</si>
  <si>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</si>
  <si>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</si>
  <si>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</si>
  <si>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</si>
  <si>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</si>
  <si>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</si>
  <si>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</si>
  <si>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</si>
  <si>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</si>
  <si>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</si>
  <si>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</si>
  <si>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</si>
  <si>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</si>
  <si>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</si>
  <si>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</si>
  <si>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</si>
  <si>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</si>
  <si>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</si>
  <si>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</si>
  <si>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</si>
  <si>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</si>
  <si>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</si>
  <si>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</si>
  <si>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</si>
  <si>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</si>
  <si>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</si>
  <si>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</si>
  <si>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</si>
  <si>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</si>
  <si>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</si>
  <si>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</si>
  <si>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</si>
  <si>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</si>
  <si>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</si>
  <si>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</si>
  <si>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</si>
  <si>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</si>
  <si>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</si>
  <si>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</si>
  <si>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</si>
  <si>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</si>
  <si>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</si>
  <si>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</si>
  <si>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</si>
  <si>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</si>
  <si>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</si>
  <si>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</si>
  <si>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</si>
  <si>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</si>
  <si>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</si>
  <si>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</si>
  <si>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</si>
  <si>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</si>
  <si>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</si>
  <si>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</si>
  <si>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</si>
  <si>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</si>
  <si>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</si>
  <si>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</si>
  <si>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</si>
  <si>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</si>
  <si>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</si>
  <si>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</si>
  <si>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</si>
  <si>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</si>
  <si>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</si>
  <si>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</si>
  <si>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</si>
  <si>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</si>
  <si>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</si>
  <si>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</si>
  <si>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</si>
  <si>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</si>
  <si>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</si>
  <si>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</si>
  <si>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</si>
  <si>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</si>
  <si>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</si>
  <si>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</si>
  <si>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</si>
  <si>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</si>
  <si>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</si>
  <si>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</si>
  <si>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</si>
  <si>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</si>
  <si>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</si>
  <si>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</si>
  <si>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</si>
  <si>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</si>
  <si>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</si>
  <si>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</si>
  <si>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</si>
  <si>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</si>
  <si>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</si>
  <si>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</si>
  <si>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</si>
  <si>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</si>
  <si>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</si>
  <si>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</si>
  <si>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</si>
  <si>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</si>
  <si>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</si>
  <si>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</si>
  <si>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</si>
  <si>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</si>
  <si>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</si>
  <si>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</si>
  <si>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</si>
  <si>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</si>
  <si>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</si>
  <si>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</si>
  <si>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</si>
  <si>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</si>
  <si>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</si>
  <si>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</si>
  <si>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</si>
  <si>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</si>
  <si>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</si>
  <si>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</si>
  <si>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</si>
  <si>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</si>
  <si>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</si>
  <si>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</si>
  <si>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</si>
  <si>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</si>
  <si>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</si>
  <si>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</si>
  <si>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</si>
  <si>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</si>
  <si>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</si>
  <si>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</si>
  <si>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</si>
  <si>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</si>
  <si>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</si>
  <si>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</si>
  <si>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</si>
  <si>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</si>
  <si>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</si>
  <si>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</si>
  <si>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</si>
  <si>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</si>
  <si>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</si>
  <si>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</si>
  <si>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</si>
  <si>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</si>
  <si>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</si>
  <si>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</si>
  <si>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</si>
  <si>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</si>
  <si>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</si>
  <si>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</si>
  <si>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</si>
  <si>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</si>
  <si>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</si>
  <si>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</si>
  <si>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</si>
  <si>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</si>
  <si>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</si>
  <si>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</si>
  <si>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</si>
  <si>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</si>
  <si>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</si>
  <si>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</si>
  <si>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</si>
  <si>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</si>
  <si>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</si>
  <si>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</si>
  <si>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</si>
  <si>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</si>
  <si>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</si>
  <si>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</si>
  <si>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</si>
  <si>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</si>
  <si>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</si>
  <si>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</si>
  <si>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</si>
  <si>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</si>
  <si>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</si>
  <si>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</si>
  <si>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</si>
  <si>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</si>
  <si>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</si>
  <si>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</si>
  <si>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</si>
  <si>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</si>
  <si>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</si>
  <si>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</si>
  <si>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</si>
  <si>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</si>
  <si>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</si>
  <si>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</si>
  <si>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</si>
  <si>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</si>
  <si>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</si>
  <si>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</si>
  <si>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</si>
  <si>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</si>
  <si>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</si>
  <si>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</si>
  <si>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</si>
  <si>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</si>
  <si>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</si>
  <si>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</si>
  <si>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</si>
  <si>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</si>
  <si>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</si>
  <si>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</si>
  <si>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</si>
  <si>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</si>
  <si>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</si>
  <si>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</si>
  <si>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</si>
  <si>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</si>
  <si>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</si>
  <si>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</si>
  <si>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</si>
  <si>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</si>
  <si>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</si>
  <si>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</si>
  <si>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</si>
  <si>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</si>
  <si>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</si>
  <si>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</si>
  <si>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</si>
  <si>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</si>
  <si>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</si>
  <si>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</si>
  <si>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</si>
  <si>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</si>
  <si>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</si>
  <si>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</si>
  <si>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</si>
  <si>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</si>
  <si>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</si>
  <si>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</si>
  <si>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</si>
  <si>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</si>
  <si>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</si>
  <si>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</si>
  <si>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</si>
  <si>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</si>
  <si>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</si>
  <si>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</si>
  <si>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</si>
  <si>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</si>
  <si>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</si>
  <si>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</si>
  <si>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</si>
  <si>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</si>
  <si>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</si>
  <si>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</si>
  <si>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</si>
  <si>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</si>
  <si>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</si>
  <si>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</si>
  <si>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</si>
  <si>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</si>
  <si>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</si>
  <si>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</si>
  <si>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</si>
  <si>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</si>
  <si>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</si>
  <si>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</si>
  <si>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</si>
  <si>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</si>
  <si>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</si>
  <si>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</si>
  <si>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</si>
  <si>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</si>
  <si>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</si>
  <si>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</si>
  <si>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</si>
  <si>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</si>
  <si>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</si>
  <si>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</si>
  <si>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</si>
  <si>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</si>
  <si>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</si>
  <si>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</si>
  <si>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</si>
  <si>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</si>
  <si>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</si>
  <si>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</si>
  <si>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</si>
  <si>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</si>
  <si>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</si>
  <si>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</si>
  <si>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</si>
  <si>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</si>
  <si>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</si>
  <si>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</si>
  <si>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</si>
  <si>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</si>
  <si>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</si>
  <si>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</si>
  <si>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</si>
  <si>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</si>
  <si>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</si>
  <si>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</si>
  <si>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</si>
  <si>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</si>
  <si>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</si>
  <si>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</si>
  <si>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</si>
  <si>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</si>
  <si>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</si>
  <si>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</si>
  <si>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</si>
  <si>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</si>
  <si>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</si>
  <si>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</si>
  <si>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</si>
  <si>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</si>
  <si>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</si>
  <si>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</si>
  <si>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</si>
  <si>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</si>
  <si>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</si>
  <si>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</si>
  <si>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</si>
  <si>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</si>
  <si>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</si>
  <si>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</si>
  <si>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</si>
  <si>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</si>
  <si>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</si>
  <si>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</si>
  <si>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</si>
  <si>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</si>
  <si>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</si>
  <si>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</si>
  <si>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</si>
  <si>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</si>
  <si>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</si>
  <si>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</si>
  <si>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</si>
  <si>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</si>
  <si>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</si>
  <si>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</si>
  <si>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</si>
  <si>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</si>
  <si>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</si>
  <si>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</si>
  <si>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</si>
  <si>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</si>
  <si>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</si>
  <si>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</si>
  <si>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</si>
  <si>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</si>
  <si>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</si>
  <si>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</si>
  <si>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</si>
  <si>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</si>
  <si>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</si>
  <si>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</si>
  <si>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</si>
  <si>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</si>
  <si>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</si>
  <si>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</si>
  <si>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</si>
  <si>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</si>
  <si>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</si>
  <si>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</si>
  <si>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</si>
  <si>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</si>
  <si>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</si>
  <si>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</si>
  <si>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</si>
  <si>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</si>
  <si>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</si>
  <si>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</si>
  <si>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</si>
  <si>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</si>
  <si>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</si>
  <si>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</si>
  <si>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</si>
  <si>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</si>
  <si>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</si>
  <si>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</si>
  <si>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</si>
  <si>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</si>
  <si>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</si>
  <si>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</si>
  <si>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</si>
  <si>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</si>
  <si>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</si>
  <si>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</si>
  <si>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</si>
  <si>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</si>
  <si>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</si>
  <si>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</si>
  <si>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</si>
  <si>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</si>
  <si>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</si>
  <si>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</si>
  <si>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</si>
  <si>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</si>
  <si>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</si>
  <si>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</si>
  <si>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</si>
  <si>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</si>
  <si>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</si>
  <si>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</si>
  <si>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</si>
  <si>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</si>
  <si>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</si>
  <si>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</si>
  <si>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</si>
  <si>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</si>
  <si>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</si>
  <si>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</si>
  <si>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</si>
  <si>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</si>
  <si>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</si>
  <si>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</si>
  <si>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</si>
  <si>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</si>
  <si>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</si>
  <si>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</si>
  <si>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</si>
  <si>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</si>
  <si>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</si>
  <si>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</si>
  <si>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</si>
  <si>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</si>
  <si>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</si>
  <si>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</si>
  <si>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</si>
  <si>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</si>
  <si>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</si>
  <si>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</si>
  <si>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</si>
  <si>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</si>
  <si>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</si>
  <si>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</si>
  <si>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</si>
  <si>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</si>
  <si>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</si>
  <si>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</si>
  <si>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</si>
  <si>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</si>
  <si>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</si>
  <si>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</si>
  <si>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</si>
  <si>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</si>
  <si>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</si>
  <si>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</si>
  <si>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</si>
  <si>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</si>
  <si>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</si>
  <si>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</si>
  <si>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</si>
  <si>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</si>
  <si>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</si>
  <si>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</si>
  <si>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</si>
  <si>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</si>
  <si>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</si>
  <si>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</si>
  <si>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</si>
  <si>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</si>
  <si>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</si>
  <si>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</si>
  <si>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</si>
  <si>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</si>
  <si>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</si>
  <si>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</si>
  <si>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</si>
  <si>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</si>
  <si>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</si>
  <si>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</si>
  <si>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</si>
  <si>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</si>
  <si>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</si>
  <si>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</si>
  <si>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</si>
  <si>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</si>
  <si>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</si>
  <si>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</si>
  <si>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</si>
  <si>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</si>
  <si>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</si>
  <si>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</si>
  <si>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</si>
  <si>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</si>
  <si>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</si>
  <si>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</si>
  <si>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</si>
  <si>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</si>
  <si>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</si>
  <si>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</si>
  <si>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</si>
  <si>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</si>
  <si>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</si>
  <si>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</si>
  <si>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</si>
  <si>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</si>
  <si>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</si>
  <si>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</si>
  <si>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</si>
  <si>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</si>
  <si>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</si>
  <si>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</si>
  <si>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</si>
  <si>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</si>
  <si>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</si>
  <si>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</si>
  <si>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</si>
  <si>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</si>
  <si>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</si>
  <si>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</si>
  <si>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</si>
  <si>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</si>
  <si>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</si>
  <si>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</si>
  <si>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</si>
  <si>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</si>
  <si>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</si>
  <si>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</si>
  <si>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</si>
  <si>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</si>
  <si>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</si>
  <si>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</si>
  <si>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</si>
  <si>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</si>
  <si>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</si>
  <si>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</si>
  <si>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</si>
  <si>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</si>
  <si>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</si>
  <si>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</si>
  <si>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</si>
  <si>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</si>
  <si>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</si>
  <si>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</si>
  <si>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</si>
  <si>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</si>
  <si>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</si>
  <si>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</si>
  <si>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</si>
  <si>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</si>
  <si>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</si>
  <si>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</si>
  <si>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</si>
  <si>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</si>
  <si>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</si>
  <si>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</si>
  <si>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</si>
  <si>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</si>
  <si>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</si>
  <si>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</si>
  <si>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</si>
  <si>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</si>
  <si>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</si>
  <si>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</si>
  <si>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</si>
  <si>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</si>
  <si>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</si>
  <si>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</si>
  <si>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</si>
  <si>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</si>
  <si>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</si>
  <si>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</si>
  <si>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</si>
  <si>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</si>
  <si>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</si>
  <si>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</si>
  <si>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</si>
  <si>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</si>
  <si>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</si>
  <si>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</si>
  <si>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</si>
  <si>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</si>
  <si>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</si>
  <si>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</si>
  <si>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</si>
  <si>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</si>
  <si>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</si>
  <si>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</si>
  <si>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</si>
  <si>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</si>
  <si>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</si>
  <si>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</si>
  <si>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</si>
  <si>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</si>
  <si>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</si>
  <si>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</si>
  <si>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</si>
  <si>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</si>
  <si>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</si>
  <si>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</si>
  <si>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</si>
  <si>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</si>
  <si>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</si>
  <si>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</si>
  <si>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</si>
  <si>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</si>
  <si>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</si>
  <si>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</si>
  <si>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</si>
  <si>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</si>
  <si>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</si>
  <si>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</si>
  <si>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</si>
  <si>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</si>
  <si>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</si>
  <si>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</si>
  <si>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</si>
  <si>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</si>
  <si>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</si>
  <si>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</si>
  <si>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</si>
  <si>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</si>
  <si>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</si>
  <si>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</si>
  <si>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</si>
  <si>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</si>
  <si>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</si>
  <si>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</si>
  <si>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</si>
  <si>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</si>
  <si>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</si>
  <si>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</si>
  <si>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</si>
  <si>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</si>
  <si>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</si>
  <si>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</si>
  <si>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</si>
  <si>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</si>
  <si>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</si>
  <si>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</si>
  <si>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</si>
  <si>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</si>
  <si>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</si>
  <si>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</si>
  <si>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</si>
  <si>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</si>
  <si>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</si>
  <si>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</si>
  <si>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</si>
  <si>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</si>
  <si>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</si>
  <si>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</si>
  <si>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</si>
  <si>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</si>
  <si>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</si>
  <si>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</si>
  <si>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</si>
  <si>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</si>
  <si>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</si>
  <si>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</si>
  <si>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</si>
  <si>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</si>
  <si>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</si>
  <si>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</si>
  <si>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</si>
  <si>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</si>
  <si>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</si>
  <si>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</si>
  <si>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</si>
  <si>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</si>
  <si>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</si>
  <si>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</si>
  <si>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</si>
  <si>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</si>
  <si>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</si>
  <si>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</si>
  <si>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</si>
  <si>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</si>
  <si>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</si>
  <si>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</si>
  <si>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</si>
  <si>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</si>
  <si>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</si>
  <si>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</si>
  <si>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</si>
  <si>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</si>
  <si>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</si>
  <si>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</si>
  <si>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</si>
  <si>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</si>
  <si>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</si>
  <si>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</si>
  <si>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</si>
  <si>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</si>
  <si>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</si>
  <si>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</si>
  <si>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</si>
  <si>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</si>
  <si>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</si>
  <si>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</si>
  <si>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</si>
  <si>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</si>
  <si>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</si>
  <si>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</si>
  <si>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</si>
  <si>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</si>
  <si>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</si>
  <si>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</si>
  <si>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</si>
  <si>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</si>
  <si>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</si>
  <si>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</si>
  <si>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</si>
  <si>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</si>
  <si>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</si>
  <si>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</si>
  <si>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</si>
  <si>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</si>
  <si>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</si>
  <si>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</si>
  <si>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</si>
  <si>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</si>
  <si>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</si>
  <si>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</si>
  <si>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</si>
  <si>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</si>
  <si>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</si>
  <si>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</si>
  <si>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</si>
  <si>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</si>
  <si>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</si>
  <si>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</si>
  <si>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</si>
  <si>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</si>
  <si>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</si>
  <si>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</si>
  <si>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</si>
  <si>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</si>
  <si>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</si>
  <si>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</si>
  <si>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</si>
  <si>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</si>
  <si>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</si>
  <si>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</si>
  <si>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</si>
  <si>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</si>
  <si>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</si>
  <si>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</si>
  <si>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</si>
  <si>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</si>
  <si>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</si>
  <si>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</si>
  <si>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</si>
  <si>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</si>
  <si>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</si>
  <si>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</si>
  <si>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</si>
  <si>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</si>
  <si>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</si>
  <si>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</si>
  <si>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</si>
  <si>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</si>
  <si>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</si>
  <si>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</si>
  <si>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</si>
  <si>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</si>
  <si>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</si>
  <si>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</si>
  <si>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</si>
  <si>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</si>
  <si>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</si>
  <si>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</si>
  <si>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</si>
  <si>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</si>
  <si>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</si>
  <si>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</si>
  <si>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</si>
  <si>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</si>
  <si>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</si>
  <si>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</si>
  <si>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</si>
  <si>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</si>
  <si>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</si>
  <si>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</si>
  <si>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</si>
  <si>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</si>
  <si>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</si>
  <si>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</si>
  <si>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</si>
  <si>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</si>
  <si>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</si>
  <si>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</si>
  <si>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</si>
  <si>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</si>
  <si>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</si>
  <si>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</si>
  <si>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</si>
  <si>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</si>
  <si>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</si>
  <si>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</si>
  <si>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</si>
  <si>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</si>
  <si>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</si>
  <si>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</si>
  <si>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</si>
  <si>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</si>
  <si>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</si>
  <si>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</si>
  <si>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</si>
  <si>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</si>
  <si>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</si>
  <si>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</si>
  <si>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</si>
  <si>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</si>
  <si>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</si>
  <si>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</si>
  <si>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</si>
  <si>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</si>
  <si>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</si>
  <si>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</si>
  <si>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</si>
  <si>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</si>
  <si>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</si>
  <si>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</si>
  <si>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</si>
  <si>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</si>
  <si>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</si>
  <si>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</si>
  <si>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</si>
  <si>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</si>
  <si>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</si>
  <si>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</si>
  <si>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</si>
  <si>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</si>
  <si>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</si>
  <si>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</si>
  <si>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</si>
  <si>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</si>
  <si>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</si>
  <si>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</si>
  <si>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</si>
  <si>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</si>
  <si>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</si>
  <si>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</si>
  <si>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</si>
  <si>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</si>
  <si>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</si>
  <si>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</si>
  <si>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</si>
  <si>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</si>
  <si>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</si>
  <si>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</si>
  <si>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</si>
  <si>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</si>
  <si>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</si>
  <si>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</si>
  <si>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</si>
  <si>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</si>
  <si>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</si>
  <si>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</si>
  <si>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</si>
  <si>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</si>
  <si>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</si>
  <si>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</si>
  <si>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</si>
  <si>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</si>
  <si>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</si>
  <si>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</si>
  <si>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</si>
  <si>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</si>
  <si>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</si>
  <si>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</si>
  <si>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</si>
  <si>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</si>
  <si>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</si>
  <si>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</si>
  <si>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</si>
  <si>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</si>
  <si>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</si>
  <si>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</si>
  <si>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</si>
  <si>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</si>
  <si>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</si>
  <si>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</si>
  <si>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</si>
  <si>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</si>
  <si>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</si>
  <si>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</si>
  <si>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</si>
  <si>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</si>
  <si>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</si>
  <si>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</si>
  <si>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</si>
  <si>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</si>
  <si>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</si>
  <si>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</si>
  <si>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</si>
  <si>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</si>
  <si>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</si>
  <si>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</si>
  <si>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</si>
  <si>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</si>
  <si>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</si>
  <si>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</si>
  <si>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</si>
  <si>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</si>
  <si>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</si>
  <si>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</si>
  <si>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</si>
  <si>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</si>
  <si>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</si>
  <si>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</si>
  <si>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</si>
  <si>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</si>
  <si>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</si>
  <si>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</si>
  <si>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</si>
  <si>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</si>
  <si>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</si>
  <si>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</si>
  <si>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</si>
  <si>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</si>
  <si>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</si>
  <si>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</si>
  <si>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</si>
  <si>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</si>
  <si>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</si>
  <si>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</si>
  <si>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</si>
  <si>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</si>
  <si>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</si>
  <si>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</si>
  <si>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</si>
  <si>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</si>
  <si>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</si>
  <si>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</si>
  <si>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</si>
  <si>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</si>
  <si>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</si>
  <si>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</si>
  <si>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</si>
  <si>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</si>
  <si>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</si>
  <si>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</si>
  <si>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</si>
  <si>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</si>
  <si>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</si>
  <si>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</si>
  <si>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</si>
  <si>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</si>
  <si>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</si>
  <si>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</si>
  <si>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</si>
  <si>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</si>
  <si>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</si>
  <si>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</si>
  <si>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</si>
  <si>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</si>
  <si>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</si>
  <si>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</si>
  <si>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</si>
  <si>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</si>
  <si>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</si>
  <si>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</si>
  <si>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</si>
  <si>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</si>
  <si>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</si>
  <si>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</si>
  <si>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</si>
  <si>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</si>
  <si>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</si>
  <si>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</si>
  <si>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</si>
  <si>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</si>
  <si>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</si>
  <si>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</si>
  <si>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</si>
  <si>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</si>
  <si>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</si>
  <si>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</si>
  <si>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</si>
  <si>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</si>
  <si>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</si>
  <si>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</si>
  <si>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</si>
  <si>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</si>
  <si>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</si>
  <si>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</si>
  <si>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</si>
  <si>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</si>
  <si>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</si>
  <si>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</si>
  <si>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</si>
  <si>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</si>
  <si>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</si>
  <si>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</si>
  <si>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</si>
  <si>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</si>
  <si>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</si>
  <si>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</si>
  <si>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</si>
  <si>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</si>
  <si>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</si>
  <si>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</si>
  <si>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</si>
  <si>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</si>
  <si>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</si>
  <si>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</si>
  <si>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</si>
  <si>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</si>
  <si>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</si>
  <si>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</si>
  <si>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</si>
  <si>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</si>
  <si>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</si>
  <si>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</si>
  <si>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</si>
  <si>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</si>
  <si>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</si>
  <si>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</si>
  <si>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</si>
  <si>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</si>
  <si>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</si>
  <si>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</si>
  <si>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</si>
  <si>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</si>
  <si>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</si>
  <si>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</si>
  <si>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</si>
  <si>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</si>
  <si>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</si>
  <si>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</si>
  <si>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</si>
  <si>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</si>
  <si>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</si>
  <si>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</si>
  <si>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</si>
  <si>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</si>
  <si>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</si>
  <si>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</si>
  <si>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</si>
  <si>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</si>
  <si>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</si>
  <si>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</si>
  <si>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</si>
  <si>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</si>
  <si>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</si>
  <si>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</si>
  <si>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</si>
  <si>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</si>
  <si>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</si>
  <si>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</si>
  <si>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</si>
  <si>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</si>
  <si>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</si>
  <si>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</si>
  <si>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</si>
  <si>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</si>
  <si>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</si>
  <si>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</si>
  <si>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</si>
  <si>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</si>
  <si>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</si>
  <si>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</si>
  <si>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</si>
  <si>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</si>
  <si>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</si>
  <si>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</si>
  <si>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</si>
  <si>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</si>
  <si>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</si>
  <si>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</si>
  <si>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</si>
  <si>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</si>
  <si>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</si>
  <si>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</si>
  <si>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</si>
  <si>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</si>
  <si>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</si>
  <si>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</si>
  <si>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</si>
  <si>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</si>
  <si>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</si>
  <si>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</si>
  <si>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</si>
  <si>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</si>
  <si>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</si>
  <si>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</si>
  <si>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</si>
  <si>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</si>
  <si>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</si>
  <si>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</si>
  <si>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</si>
  <si>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</si>
  <si>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</si>
  <si>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</si>
  <si>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</si>
  <si>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</si>
  <si>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</si>
  <si>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</si>
  <si>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</si>
  <si>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</si>
  <si>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</si>
  <si>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</si>
  <si>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</si>
  <si>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</si>
  <si>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</si>
  <si>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</si>
  <si>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</si>
  <si>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</si>
  <si>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</si>
  <si>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</si>
  <si>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</si>
  <si>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</si>
  <si>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</si>
  <si>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</si>
  <si>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</si>
  <si>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</si>
  <si>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</si>
  <si>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</si>
  <si>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</si>
  <si>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</si>
  <si>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</si>
  <si>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</si>
  <si>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</si>
  <si>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</si>
  <si>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</si>
  <si>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</si>
  <si>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</si>
  <si>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</si>
  <si>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</si>
  <si>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</si>
  <si>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</si>
  <si>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</si>
  <si>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</si>
  <si>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</si>
  <si>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</si>
  <si>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</si>
  <si>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</si>
  <si>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</si>
  <si>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</si>
  <si>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</si>
  <si>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</si>
  <si>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</si>
  <si>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</si>
  <si>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</si>
  <si>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</si>
  <si>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</si>
  <si>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</si>
  <si>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</si>
  <si>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</si>
  <si>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</si>
  <si>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</si>
  <si>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</si>
  <si>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</si>
  <si>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</si>
  <si>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</si>
  <si>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</si>
  <si>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</si>
  <si>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</si>
  <si>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</si>
  <si>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</si>
  <si>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</si>
  <si>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</si>
  <si>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</si>
  <si>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</si>
  <si>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</si>
  <si>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</si>
  <si>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</si>
  <si>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</si>
  <si>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</si>
  <si>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</si>
  <si>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</si>
  <si>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</si>
  <si>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</si>
  <si>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</si>
  <si>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</si>
  <si>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</si>
  <si>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</si>
  <si>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</si>
  <si>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</si>
  <si>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</si>
  <si>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</si>
  <si>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</si>
  <si>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</si>
  <si>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</si>
  <si>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</si>
  <si>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</si>
  <si>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</si>
  <si>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</si>
  <si>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</si>
  <si>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</si>
  <si>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</si>
  <si>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</si>
  <si>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</si>
  <si>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</si>
  <si>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</si>
  <si>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</si>
  <si>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</si>
  <si>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</si>
  <si>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</si>
  <si>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</si>
  <si>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</si>
  <si>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</si>
  <si>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</si>
  <si>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</si>
  <si>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</si>
  <si>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</si>
  <si>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</si>
  <si>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</si>
  <si>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</si>
  <si>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</si>
  <si>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</si>
  <si>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</si>
  <si>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</si>
  <si>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</si>
  <si>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</si>
  <si>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</si>
  <si>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</si>
  <si>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</si>
  <si>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</si>
  <si>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</si>
  <si>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</si>
  <si>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</si>
  <si>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</si>
  <si>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</si>
  <si>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</si>
  <si>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</si>
  <si>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</si>
  <si>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</si>
  <si>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</si>
  <si>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</si>
  <si>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</si>
  <si>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</si>
  <si>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</si>
  <si>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</si>
  <si>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</si>
  <si>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</si>
  <si>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</si>
  <si>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</si>
  <si>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</si>
  <si>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</si>
  <si>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</si>
  <si>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</si>
  <si>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</si>
  <si>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</si>
  <si>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</si>
  <si>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</si>
  <si>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</si>
  <si>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</si>
  <si>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</si>
  <si>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</si>
  <si>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</si>
  <si>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</si>
  <si>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</si>
  <si>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</si>
  <si>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</si>
  <si>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</si>
  <si>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</si>
  <si>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</si>
  <si>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</si>
  <si>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</si>
  <si>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</si>
  <si>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</si>
  <si>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</si>
  <si>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</si>
  <si>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</si>
  <si>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</si>
  <si>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</si>
  <si>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</si>
  <si>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</si>
  <si>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</si>
  <si>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</si>
  <si>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</si>
  <si>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</si>
  <si>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</si>
  <si>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</si>
  <si>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</si>
  <si>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</si>
  <si>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</si>
  <si>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</si>
  <si>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</si>
  <si>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</si>
  <si>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</si>
  <si>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</si>
  <si>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</si>
  <si>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</si>
  <si>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</si>
  <si>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</si>
  <si>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</si>
  <si>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</si>
  <si>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</si>
  <si>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</si>
  <si>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</si>
  <si>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</si>
  <si>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</si>
  <si>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</si>
  <si>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</si>
  <si>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</si>
  <si>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</si>
  <si>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</si>
  <si>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</si>
  <si>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</si>
  <si>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</si>
  <si>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</si>
  <si>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</si>
  <si>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</si>
  <si>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</si>
  <si>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</si>
  <si>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</si>
  <si>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</si>
  <si>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</si>
  <si>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</si>
  <si>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</si>
  <si>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</si>
  <si>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</si>
  <si>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</si>
  <si>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</si>
  <si>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</si>
  <si>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</si>
  <si>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</si>
  <si>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</si>
  <si>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</si>
  <si>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</si>
  <si>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</si>
  <si>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</si>
  <si>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</si>
  <si>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</si>
  <si>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</si>
  <si>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</si>
  <si>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</si>
  <si>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</si>
  <si>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</si>
  <si>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</si>
  <si>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</si>
  <si>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</si>
  <si>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</si>
  <si>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</si>
  <si>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</si>
  <si>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</si>
  <si>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</si>
  <si>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</si>
  <si>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</si>
  <si>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</si>
  <si>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</si>
  <si>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</si>
  <si>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</si>
  <si>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</si>
  <si>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</si>
  <si>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</si>
  <si>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</si>
  <si>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</si>
  <si>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</si>
  <si>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</si>
  <si>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</si>
  <si>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</si>
  <si>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</si>
  <si>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</si>
  <si>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</si>
  <si>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</si>
  <si>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</si>
  <si>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</si>
  <si>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</si>
  <si>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</si>
  <si>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</si>
  <si>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</si>
  <si>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</si>
  <si>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</si>
  <si>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</si>
  <si>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</si>
  <si>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</si>
  <si>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</si>
  <si>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</si>
  <si>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</si>
  <si>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</si>
  <si>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</si>
  <si>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</si>
  <si>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</si>
  <si>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</si>
  <si>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</si>
  <si>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</si>
  <si>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</si>
  <si>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</si>
  <si>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</si>
  <si>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</si>
  <si>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</si>
  <si>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</si>
  <si>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</si>
  <si>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</si>
  <si>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</si>
  <si>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</si>
  <si>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</si>
  <si>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</si>
  <si>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</si>
  <si>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</si>
  <si>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</si>
  <si>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</si>
  <si>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</si>
  <si>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</si>
  <si>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</si>
  <si>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</si>
  <si>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</si>
  <si>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</si>
  <si>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</si>
  <si>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</si>
  <si>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</si>
  <si>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</si>
  <si>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</si>
  <si>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</si>
  <si>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</si>
  <si>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</si>
  <si>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</si>
  <si>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</si>
  <si>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</si>
  <si>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</si>
  <si>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</si>
  <si>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</si>
  <si>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</si>
  <si>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</si>
  <si>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</si>
  <si>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</si>
  <si>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</si>
  <si>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</si>
  <si>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</si>
  <si>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</si>
  <si>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</si>
  <si>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</si>
  <si>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</si>
  <si>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</si>
  <si>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</si>
  <si>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</si>
  <si>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</si>
  <si>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</si>
  <si>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</si>
  <si>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</si>
  <si>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</si>
  <si>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</si>
  <si>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</si>
  <si>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</si>
  <si>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</si>
  <si>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</si>
  <si>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</si>
  <si>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</si>
  <si>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</si>
  <si>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</si>
  <si>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</si>
  <si>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</si>
  <si>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</si>
  <si>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</si>
  <si>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</si>
  <si>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</si>
  <si>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</si>
  <si>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</si>
  <si>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</si>
  <si>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</si>
  <si>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</si>
  <si>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</si>
  <si>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</si>
  <si>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</si>
  <si>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</si>
  <si>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</si>
  <si>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</si>
  <si>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</si>
  <si>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</si>
  <si>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</si>
  <si>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</si>
  <si>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</si>
  <si>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</si>
  <si>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</si>
  <si>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</si>
  <si>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</si>
  <si>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</si>
  <si>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</si>
  <si>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</si>
  <si>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</si>
  <si>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</si>
  <si>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</si>
  <si>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</si>
  <si>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</si>
  <si>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</si>
  <si>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</si>
  <si>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</si>
  <si>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</si>
  <si>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</si>
  <si>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</si>
  <si>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</si>
  <si>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</si>
  <si>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</si>
  <si>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</si>
  <si>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</si>
  <si>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</si>
  <si>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</si>
  <si>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</si>
  <si>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</si>
  <si>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</si>
  <si>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</si>
  <si>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</si>
  <si>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</si>
  <si>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</si>
  <si>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</si>
  <si>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</si>
  <si>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</si>
  <si>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</si>
  <si>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</si>
  <si>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</si>
  <si>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</si>
  <si>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</si>
  <si>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</si>
  <si>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</si>
  <si>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</si>
  <si>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</si>
  <si>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</si>
  <si>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</si>
  <si>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</si>
  <si>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</si>
  <si>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</si>
  <si>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</si>
  <si>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</si>
  <si>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</si>
  <si>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</si>
  <si>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</si>
  <si>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</si>
  <si>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</si>
  <si>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</si>
  <si>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</si>
  <si>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</si>
  <si>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</si>
  <si>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</si>
  <si>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</si>
  <si>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</si>
  <si>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</si>
  <si>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</si>
  <si>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</si>
  <si>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</si>
  <si>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</si>
  <si>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</si>
  <si>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</si>
  <si>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</si>
  <si>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</si>
  <si>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</si>
  <si>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</si>
  <si>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</si>
  <si>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</si>
  <si>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</si>
  <si>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</si>
  <si>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</si>
  <si>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</si>
  <si>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</si>
  <si>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</si>
  <si>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</si>
  <si>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</si>
  <si>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</si>
  <si>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</si>
  <si>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</si>
  <si>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</si>
  <si>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</si>
  <si>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</si>
  <si>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</si>
  <si>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</si>
  <si>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</si>
  <si>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</si>
  <si>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</si>
  <si>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</si>
  <si>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</si>
  <si>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</si>
  <si>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</si>
  <si>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</si>
  <si>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</si>
  <si>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</si>
  <si>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</si>
  <si>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</si>
  <si>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</si>
  <si>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</si>
  <si>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</si>
  <si>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</si>
  <si>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</si>
  <si>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</si>
  <si>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</si>
  <si>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</si>
  <si>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</si>
  <si>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</si>
  <si>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</si>
  <si>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</si>
  <si>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</si>
  <si>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</si>
  <si>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</si>
  <si>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</si>
  <si>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</si>
  <si>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</si>
  <si>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</si>
  <si>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</si>
  <si>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</si>
  <si>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</si>
  <si>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</si>
  <si>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</si>
  <si>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</si>
  <si>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</si>
  <si>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</si>
  <si>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</si>
  <si>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</si>
  <si>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</si>
  <si>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</si>
  <si>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</si>
  <si>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</si>
  <si>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</si>
  <si>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</si>
  <si>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</si>
  <si>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</si>
  <si>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</si>
  <si>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</si>
  <si>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</si>
  <si>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</si>
  <si>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</si>
  <si>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</si>
  <si>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</si>
  <si>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</si>
  <si>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</si>
  <si>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</si>
  <si>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</si>
  <si>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</si>
  <si>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</si>
  <si>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</si>
  <si>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</si>
  <si>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</si>
  <si>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</si>
  <si>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</si>
  <si>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</si>
  <si>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</si>
  <si>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</si>
  <si>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</si>
  <si>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</si>
  <si>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</si>
  <si>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</si>
  <si>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</si>
  <si>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</si>
  <si>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</si>
  <si>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</si>
  <si>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</si>
  <si>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</si>
  <si>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</si>
  <si>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</si>
  <si>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</si>
  <si>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</si>
  <si>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</si>
  <si>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</si>
  <si>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</si>
  <si>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</si>
  <si>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</si>
  <si>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</si>
  <si>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</si>
  <si>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</si>
  <si>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</si>
  <si>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</si>
  <si>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</si>
  <si>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</si>
  <si>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</si>
  <si>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</si>
  <si>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</si>
  <si>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</si>
  <si>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</si>
  <si>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</si>
  <si>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</si>
  <si>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</si>
  <si>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</si>
  <si>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</si>
  <si>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</si>
  <si>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</si>
  <si>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</si>
  <si>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</si>
  <si>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</si>
  <si>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</si>
  <si>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</si>
  <si>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</si>
  <si>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</si>
  <si>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</si>
  <si>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</si>
  <si>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</si>
  <si>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</si>
  <si>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</si>
  <si>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</si>
  <si>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</si>
  <si>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</si>
  <si>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</si>
  <si>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</si>
  <si>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</si>
  <si>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</si>
  <si>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</si>
  <si>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</si>
  <si>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</si>
  <si>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</si>
  <si>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</si>
  <si>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</si>
  <si>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</si>
  <si>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</si>
  <si>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</si>
  <si>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</si>
  <si>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</si>
  <si>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</si>
  <si>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</si>
  <si>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</si>
  <si>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</si>
  <si>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</si>
  <si>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</si>
  <si>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</si>
  <si>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</si>
  <si>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</si>
  <si>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</si>
  <si>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</si>
  <si>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</si>
  <si>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</si>
  <si>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</si>
  <si>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</si>
  <si>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</si>
  <si>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</si>
  <si>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</si>
  <si>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</si>
  <si>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</si>
  <si>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</si>
  <si>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</si>
  <si>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</si>
  <si>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</si>
  <si>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</si>
  <si>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</si>
  <si>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</si>
  <si>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</si>
  <si>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</si>
  <si>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</si>
  <si>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</si>
  <si>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</si>
  <si>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</si>
  <si>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</si>
  <si>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</si>
  <si>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</si>
  <si>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</si>
  <si>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</si>
  <si>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</si>
  <si>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</si>
  <si>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</si>
  <si>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</si>
  <si>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</si>
  <si>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</si>
  <si>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</si>
  <si>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</si>
  <si>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</si>
  <si>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</si>
  <si>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</si>
  <si>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</si>
  <si>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</si>
  <si>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</si>
  <si>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</si>
  <si>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</si>
  <si>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</si>
  <si>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</si>
  <si>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</si>
  <si>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</si>
  <si>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</si>
  <si>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</si>
  <si>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</si>
  <si>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</si>
  <si>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</si>
  <si>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</si>
  <si>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</si>
  <si>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</si>
  <si>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</si>
  <si>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</si>
  <si>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</si>
  <si>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</si>
  <si>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</si>
  <si>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</si>
  <si>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</si>
  <si>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</si>
  <si>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</si>
  <si>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</si>
  <si>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</si>
  <si>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</si>
  <si>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</si>
  <si>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</si>
  <si>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</si>
  <si>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</si>
  <si>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</si>
  <si>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</si>
  <si>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</si>
  <si>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</si>
  <si>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</si>
  <si>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</si>
  <si>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</si>
  <si>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</si>
  <si>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</si>
  <si>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</si>
  <si>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</si>
  <si>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</si>
  <si>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</si>
  <si>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</si>
  <si>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</si>
  <si>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</si>
  <si>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</si>
  <si>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</si>
  <si>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</si>
  <si>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</si>
  <si>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</si>
  <si>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</si>
  <si>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</si>
  <si>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</si>
  <si>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</si>
  <si>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</si>
  <si>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</si>
  <si>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</si>
  <si>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</si>
  <si>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</si>
  <si>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</si>
  <si>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</si>
  <si>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</si>
  <si>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</si>
  <si>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</si>
  <si>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</si>
  <si>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</si>
  <si>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</si>
  <si>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</si>
  <si>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</si>
  <si>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</si>
  <si>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</si>
  <si>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</si>
  <si>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</si>
  <si>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</si>
  <si>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</si>
  <si>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</si>
  <si>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</si>
  <si>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</si>
  <si>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</si>
  <si>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</si>
  <si>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</si>
  <si>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</si>
  <si>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</si>
  <si>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</si>
  <si>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</si>
  <si>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</si>
  <si>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</si>
  <si>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</si>
  <si>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</si>
  <si>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</si>
  <si>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</si>
  <si>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</si>
  <si>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</si>
  <si>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</si>
  <si>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</si>
  <si>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</si>
  <si>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</si>
  <si>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</si>
  <si>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</si>
  <si>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</si>
  <si>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</si>
  <si>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</si>
  <si>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</si>
  <si>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</si>
  <si>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</si>
  <si>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</si>
  <si>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</si>
  <si>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</si>
  <si>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</si>
  <si>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</si>
  <si>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</si>
  <si>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</si>
  <si>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</si>
  <si>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</si>
  <si>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</si>
  <si>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</si>
  <si>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</si>
  <si>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</si>
  <si>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</si>
  <si>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</si>
  <si>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</si>
  <si>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</si>
  <si>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</si>
  <si>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</si>
  <si>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</si>
  <si>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</si>
  <si>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</si>
  <si>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</si>
  <si>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</si>
  <si>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</si>
  <si>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</si>
  <si>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</si>
  <si>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</si>
  <si>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</si>
  <si>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</si>
  <si>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</si>
  <si>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</si>
  <si>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</si>
  <si>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</si>
  <si>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</si>
  <si>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</si>
  <si>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</si>
  <si>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</si>
  <si>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</si>
  <si>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</si>
  <si>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</si>
  <si>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</si>
  <si>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</si>
  <si>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</si>
  <si>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</si>
  <si>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</si>
  <si>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</si>
  <si>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</si>
  <si>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</si>
  <si>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</si>
  <si>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</si>
  <si>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</si>
  <si>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</si>
  <si>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</si>
  <si>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</si>
  <si>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</si>
  <si>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</si>
  <si>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</si>
  <si>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</si>
  <si>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</si>
  <si>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</si>
  <si>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</si>
  <si>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</si>
  <si>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</si>
  <si>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</si>
  <si>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</si>
  <si>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</si>
  <si>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</si>
  <si>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</si>
  <si>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</si>
  <si>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</si>
  <si>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</si>
  <si>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</si>
  <si>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</si>
  <si>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</si>
  <si>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</si>
  <si>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</si>
  <si>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</si>
  <si>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</si>
  <si>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</si>
  <si>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</si>
  <si>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</si>
  <si>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</si>
  <si>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</si>
  <si>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</si>
  <si>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</si>
  <si>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</si>
  <si>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</si>
  <si>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</si>
  <si>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</si>
  <si>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</si>
  <si>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</si>
  <si>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</si>
  <si>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</si>
  <si>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</si>
  <si>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</si>
  <si>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</si>
  <si>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</si>
  <si>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</si>
  <si>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</si>
  <si>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</si>
  <si>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</si>
  <si>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</si>
  <si>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</si>
  <si>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</si>
  <si>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</si>
  <si>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</si>
  <si>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</si>
  <si>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</si>
  <si>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</si>
  <si>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</si>
  <si>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</si>
  <si>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</si>
  <si>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</si>
  <si>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</si>
  <si>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</si>
  <si>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</si>
  <si>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</si>
  <si>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</si>
  <si>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</si>
  <si>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</si>
  <si>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</si>
  <si>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</si>
  <si>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</si>
  <si>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</si>
  <si>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</si>
  <si>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</si>
  <si>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</si>
  <si>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</si>
  <si>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</si>
  <si>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</si>
  <si>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</si>
  <si>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</si>
  <si>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</si>
  <si>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</si>
  <si>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</si>
  <si>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</si>
  <si>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</si>
  <si>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</si>
  <si>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</si>
  <si>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</si>
  <si>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</si>
  <si>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</si>
  <si>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</si>
  <si>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</si>
  <si>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</si>
  <si>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</si>
  <si>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</si>
  <si>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</si>
  <si>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</si>
  <si>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</si>
  <si>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</si>
  <si>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</si>
  <si>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</si>
  <si>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</si>
  <si>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</si>
  <si>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</si>
  <si>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</si>
  <si>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</si>
  <si>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</si>
  <si>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</si>
  <si>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</si>
  <si>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</si>
  <si>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</si>
  <si>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</si>
  <si>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</si>
  <si>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</si>
  <si>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</si>
  <si>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</si>
  <si>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</si>
  <si>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</si>
  <si>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</si>
  <si>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</si>
  <si>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</si>
  <si>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</si>
  <si>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</si>
  <si>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</si>
  <si>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</si>
  <si>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</si>
  <si>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</si>
  <si>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</si>
  <si>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</si>
  <si>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</si>
  <si>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</si>
  <si>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</si>
  <si>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</si>
  <si>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</si>
  <si>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</si>
  <si>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</si>
  <si>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</si>
  <si>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</si>
  <si>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</si>
  <si>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</si>
  <si>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</si>
  <si>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</si>
  <si>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</si>
  <si>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</si>
  <si>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</si>
  <si>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</si>
  <si>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</si>
  <si>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</si>
  <si>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</si>
  <si>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</si>
  <si>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</si>
  <si>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</si>
  <si>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</si>
  <si>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</si>
  <si>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</si>
  <si>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</si>
  <si>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</si>
  <si>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</si>
  <si>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</si>
  <si>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</si>
  <si>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</si>
  <si>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</si>
  <si>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</si>
  <si>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</si>
  <si>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</si>
  <si>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</si>
  <si>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</si>
  <si>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</si>
  <si>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</si>
  <si>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</si>
  <si>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</si>
  <si>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</si>
  <si>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</si>
  <si>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</si>
  <si>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</si>
  <si>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</si>
  <si>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</si>
  <si>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</si>
  <si>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</si>
  <si>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</si>
  <si>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</si>
  <si>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</si>
  <si>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</si>
  <si>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</si>
  <si>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</si>
  <si>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</si>
  <si>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</si>
  <si>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</si>
  <si>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</si>
  <si>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</si>
  <si>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</si>
  <si>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</si>
  <si>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</si>
  <si>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</si>
  <si>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</si>
  <si>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</si>
  <si>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</si>
  <si>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</si>
  <si>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</si>
  <si>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</si>
  <si>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</si>
  <si>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</si>
  <si>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</si>
  <si>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</si>
  <si>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</si>
  <si>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</si>
  <si>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</si>
  <si>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</si>
  <si>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</si>
  <si>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</si>
  <si>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</si>
  <si>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</si>
  <si>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</si>
  <si>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</si>
  <si>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</si>
  <si>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</si>
  <si>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</si>
  <si>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</si>
  <si>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</si>
  <si>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</si>
  <si>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</si>
  <si>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</si>
  <si>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</si>
  <si>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</si>
  <si>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</si>
  <si>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</si>
  <si>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</si>
  <si>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</si>
  <si>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</si>
  <si>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</si>
  <si>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</si>
  <si>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</si>
  <si>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</si>
  <si>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</si>
  <si>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</si>
  <si>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</si>
  <si>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</si>
  <si>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</si>
  <si>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</si>
  <si>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</si>
  <si>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</si>
  <si>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</si>
  <si>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</si>
  <si>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</si>
  <si>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</si>
  <si>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</si>
  <si>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</si>
  <si>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</si>
  <si>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</si>
  <si>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</si>
  <si>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</si>
  <si>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</si>
  <si>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</si>
  <si>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</si>
  <si>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</si>
  <si>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</si>
  <si>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</si>
  <si>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</si>
  <si>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</si>
  <si>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</si>
  <si>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</si>
  <si>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</si>
  <si>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</si>
  <si>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</si>
  <si>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</si>
  <si>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</si>
  <si>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</si>
  <si>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</si>
  <si>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</si>
  <si>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</si>
  <si>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</si>
  <si>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</si>
  <si>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</si>
  <si>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</si>
  <si>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</si>
  <si>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</si>
  <si>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</si>
  <si>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</si>
  <si>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</si>
  <si>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</si>
  <si>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</si>
  <si>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</si>
  <si>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</si>
  <si>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</si>
  <si>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</si>
  <si>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</si>
  <si>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</si>
  <si>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</si>
  <si>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</si>
  <si>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</si>
  <si>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</si>
  <si>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</si>
  <si>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</si>
  <si>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</si>
  <si>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</si>
  <si>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</si>
  <si>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</si>
  <si>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</si>
  <si>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</si>
  <si>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</si>
  <si>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</si>
  <si>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</si>
  <si>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</si>
  <si>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</si>
  <si>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</si>
  <si>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</si>
  <si>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</si>
  <si>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</si>
  <si>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</si>
  <si>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</si>
  <si>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</si>
  <si>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</si>
  <si>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</si>
  <si>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</si>
  <si>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</si>
  <si>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</si>
  <si>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</si>
  <si>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</si>
  <si>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</si>
  <si>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</si>
  <si>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</si>
  <si>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</si>
  <si>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</si>
  <si>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</si>
  <si>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</si>
  <si>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</si>
  <si>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</si>
  <si>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</si>
  <si>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</si>
  <si>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</si>
  <si>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</si>
  <si>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</si>
  <si>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</si>
  <si>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</si>
  <si>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</si>
  <si>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</si>
  <si>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</si>
  <si>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</si>
  <si>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</si>
  <si>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</si>
  <si>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</si>
  <si>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</si>
  <si>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</si>
  <si>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</si>
  <si>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</si>
  <si>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</si>
  <si>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</si>
  <si>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</si>
  <si>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</si>
  <si>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</si>
  <si>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</si>
  <si>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</si>
  <si>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</si>
  <si>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</si>
  <si>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</si>
  <si>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</si>
  <si>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</si>
  <si>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</si>
  <si>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</si>
  <si>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</si>
  <si>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</si>
  <si>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</si>
  <si>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</si>
  <si>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</si>
  <si>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</si>
  <si>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</si>
  <si>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</si>
  <si>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</si>
  <si>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</si>
  <si>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</si>
  <si>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</si>
  <si>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</si>
  <si>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</si>
  <si>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</si>
  <si>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</si>
  <si>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</si>
  <si>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</si>
  <si>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</si>
  <si>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</si>
  <si>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</si>
  <si>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</si>
  <si>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</si>
  <si>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</si>
  <si>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</si>
  <si>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</si>
  <si>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</si>
  <si>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</si>
  <si>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</si>
  <si>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</si>
  <si>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</si>
  <si>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</si>
  <si>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</si>
  <si>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</si>
  <si>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</si>
  <si>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</si>
  <si>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</si>
  <si>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</si>
  <si>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</si>
  <si>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</si>
  <si>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</si>
  <si>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</si>
  <si>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</si>
  <si>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</si>
  <si>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</si>
  <si>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</si>
  <si>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</si>
  <si>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</si>
  <si>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</si>
  <si>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</si>
  <si>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</si>
  <si>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</si>
  <si>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</si>
  <si>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</si>
  <si>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</si>
  <si>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</si>
  <si>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</si>
  <si>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</si>
  <si>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</si>
  <si>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</si>
  <si>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</si>
  <si>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</si>
  <si>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</si>
  <si>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</si>
  <si>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</si>
  <si>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</si>
  <si>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</si>
  <si>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</si>
  <si>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</si>
  <si>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</si>
  <si>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</si>
  <si>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</si>
  <si>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</si>
  <si>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</si>
  <si>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</si>
  <si>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</si>
  <si>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</si>
  <si>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</si>
  <si>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</si>
  <si>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</si>
  <si>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</si>
  <si>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</si>
  <si>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</si>
  <si>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</si>
  <si>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</si>
  <si>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</si>
  <si>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</si>
  <si>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</si>
  <si>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</si>
  <si>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</si>
  <si>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</si>
  <si>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</si>
  <si>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</si>
  <si>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</si>
  <si>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</si>
  <si>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</si>
  <si>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</si>
  <si>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</si>
  <si>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</si>
  <si>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</si>
  <si>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</si>
  <si>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</si>
  <si>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</si>
  <si>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</si>
  <si>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</si>
  <si>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</si>
  <si>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</si>
  <si>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</si>
  <si>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</si>
  <si>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</si>
  <si>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</si>
  <si>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</si>
  <si>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</si>
  <si>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</si>
  <si>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</si>
  <si>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</si>
  <si>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</si>
  <si>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</si>
  <si>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</si>
  <si>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</si>
  <si>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</si>
  <si>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</si>
  <si>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</si>
  <si>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</si>
  <si>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</si>
  <si>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</si>
  <si>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</si>
  <si>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</si>
  <si>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</si>
  <si>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</si>
  <si>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</si>
  <si>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</si>
  <si>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</si>
  <si>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</si>
  <si>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</si>
  <si>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</si>
  <si>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</si>
  <si>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</si>
  <si>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</si>
  <si>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</si>
  <si>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</si>
  <si>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</si>
  <si>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</si>
  <si>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</si>
  <si>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</si>
  <si>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</si>
  <si>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</si>
  <si>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</si>
  <si>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</si>
  <si>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</si>
  <si>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</si>
  <si>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</si>
  <si>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</si>
  <si>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</si>
  <si>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</si>
  <si>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</si>
  <si>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</si>
  <si>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</si>
  <si>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</si>
  <si>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</si>
  <si>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</si>
  <si>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</si>
  <si>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</si>
  <si>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</si>
  <si>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</si>
  <si>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</si>
  <si>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</si>
  <si>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</si>
  <si>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</si>
  <si>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</si>
  <si>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</si>
  <si>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</si>
  <si>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</si>
  <si>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</si>
  <si>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</si>
  <si>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</si>
  <si>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</si>
  <si>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</si>
  <si>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</si>
  <si>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</si>
  <si>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</si>
  <si>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</si>
  <si>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</si>
  <si>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</si>
  <si>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</si>
  <si>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</si>
  <si>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</si>
  <si>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</si>
  <si>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</si>
  <si>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</si>
  <si>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</si>
  <si>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</si>
  <si>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</si>
  <si>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</si>
  <si>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</si>
  <si>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</si>
  <si>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</si>
  <si>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</si>
  <si>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</si>
  <si>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</si>
  <si>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</si>
  <si>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</si>
  <si>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</si>
  <si>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</si>
  <si>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</si>
  <si>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</si>
  <si>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</si>
  <si>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</si>
  <si>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</si>
  <si>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</si>
  <si>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</si>
  <si>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</si>
  <si>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</si>
  <si>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</si>
  <si>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</si>
  <si>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</si>
  <si>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</si>
  <si>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</si>
  <si>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</si>
  <si>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</si>
  <si>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</si>
  <si>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</si>
  <si>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</si>
  <si>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</si>
  <si>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</si>
  <si>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</si>
  <si>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</si>
  <si>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</si>
  <si>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</si>
  <si>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</si>
  <si>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</si>
  <si>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</si>
  <si>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</si>
  <si>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</si>
  <si>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</si>
  <si>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</si>
  <si>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</si>
  <si>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</si>
  <si>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</si>
  <si>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</si>
  <si>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</si>
  <si>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</si>
  <si>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</si>
  <si>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</si>
  <si>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</si>
  <si>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</si>
  <si>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</si>
  <si>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</si>
  <si>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</si>
  <si>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</si>
  <si>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</si>
  <si>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</si>
  <si>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</si>
  <si>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</si>
  <si>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</si>
  <si>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</si>
  <si>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</si>
  <si>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</si>
  <si>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</si>
  <si>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</si>
  <si>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</si>
  <si>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</si>
  <si>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</si>
  <si>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</si>
  <si>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</si>
  <si>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</si>
  <si>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</si>
  <si>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</si>
  <si>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</si>
  <si>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</si>
  <si>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</si>
  <si>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</si>
  <si>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</si>
  <si>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</si>
  <si>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</si>
  <si>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</si>
  <si>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</si>
  <si>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</si>
  <si>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</si>
  <si>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</si>
  <si>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</si>
  <si>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</si>
  <si>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</si>
  <si>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</si>
  <si>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</si>
  <si>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</si>
  <si>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</si>
  <si>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</si>
  <si>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</si>
  <si>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</si>
  <si>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</si>
  <si>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</si>
  <si>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</si>
  <si>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</si>
  <si>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</si>
  <si>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</si>
  <si>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</si>
  <si>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</si>
  <si>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</si>
  <si>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</si>
  <si>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</si>
  <si>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</si>
  <si>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</si>
  <si>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</si>
  <si>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</si>
  <si>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</si>
  <si>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</si>
  <si>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</si>
  <si>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</si>
  <si>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</si>
  <si>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</si>
  <si>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</si>
  <si>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</si>
  <si>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</si>
  <si>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</si>
  <si>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</si>
  <si>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</si>
  <si>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</si>
  <si>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</si>
  <si>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</si>
  <si>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</si>
  <si>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</si>
  <si>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</si>
  <si>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</si>
  <si>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</si>
  <si>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</si>
  <si>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</si>
  <si>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</si>
  <si>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</si>
  <si>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</si>
  <si>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</si>
  <si>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</si>
  <si>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</si>
  <si>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</si>
  <si>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</si>
  <si>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</si>
  <si>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</si>
  <si>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</si>
  <si>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</si>
  <si>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</si>
  <si>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</si>
  <si>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</si>
  <si>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</si>
  <si>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</si>
  <si>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</si>
  <si>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</si>
  <si>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</si>
  <si>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</si>
  <si>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</si>
  <si>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</si>
  <si>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</si>
  <si>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</si>
  <si>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</si>
  <si>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</si>
  <si>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</si>
  <si>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</si>
  <si>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</si>
  <si>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</si>
  <si>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</si>
  <si>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</si>
  <si>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</si>
  <si>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</si>
  <si>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</si>
  <si>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</si>
  <si>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</si>
  <si>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</si>
  <si>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</si>
  <si>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</si>
  <si>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</si>
  <si>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</si>
  <si>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</si>
  <si>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</si>
  <si>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</si>
  <si>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</si>
  <si>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</si>
  <si>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</si>
  <si>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</si>
  <si>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</si>
  <si>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</si>
  <si>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</si>
  <si>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</si>
  <si>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</si>
  <si>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</si>
  <si>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</si>
  <si>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</si>
  <si>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</si>
  <si>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</si>
  <si>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</si>
  <si>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</si>
  <si>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</si>
  <si>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</si>
  <si>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</si>
  <si>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</si>
  <si>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</si>
  <si>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</si>
  <si>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</si>
  <si>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</si>
  <si>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</si>
  <si>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</si>
  <si>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</si>
  <si>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</si>
  <si>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</si>
  <si>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</si>
  <si>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</si>
  <si>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</si>
  <si>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</si>
  <si>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</si>
  <si>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</si>
  <si>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</si>
  <si>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</si>
  <si>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</si>
  <si>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</si>
  <si>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</si>
  <si>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</si>
  <si>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</si>
  <si>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</si>
  <si>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</si>
  <si>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</si>
  <si>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</si>
  <si>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</si>
  <si>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</si>
  <si>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</si>
  <si>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</si>
  <si>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</si>
  <si>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</si>
  <si>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</si>
  <si>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</si>
  <si>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</si>
  <si>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</si>
  <si>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</si>
  <si>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</si>
  <si>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</si>
  <si>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</si>
  <si>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</si>
  <si>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</si>
  <si>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</si>
  <si>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</si>
  <si>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</si>
  <si>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</si>
  <si>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</si>
  <si>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</si>
  <si>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</si>
  <si>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</si>
  <si>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</si>
  <si>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</si>
  <si>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</si>
  <si>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</si>
  <si>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</si>
  <si>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</si>
  <si>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</si>
  <si>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</si>
  <si>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</si>
  <si>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</si>
  <si>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</si>
  <si>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</si>
  <si>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</si>
  <si>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</si>
  <si>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</si>
  <si>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</si>
  <si>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</si>
  <si>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</si>
  <si>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</si>
  <si>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</si>
  <si>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</si>
  <si>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</si>
  <si>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</si>
  <si>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</si>
  <si>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</si>
  <si>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</si>
  <si>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</si>
  <si>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</si>
  <si>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</si>
  <si>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</si>
  <si>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</si>
  <si>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</si>
  <si>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</si>
  <si>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</si>
  <si>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</si>
  <si>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</si>
  <si>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</si>
  <si>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</si>
  <si>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</si>
  <si>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</si>
  <si>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</si>
  <si>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</si>
  <si>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</si>
  <si>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</si>
  <si>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</si>
  <si>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</si>
  <si>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</si>
  <si>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</si>
  <si>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</si>
  <si>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</si>
  <si>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</si>
  <si>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</si>
  <si>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</si>
  <si>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</si>
  <si>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</si>
  <si>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</si>
  <si>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</si>
  <si>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</si>
  <si>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</si>
  <si>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</si>
  <si>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</si>
  <si>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</si>
  <si>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</si>
  <si>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</si>
  <si>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</si>
  <si>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</si>
  <si>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</si>
  <si>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</si>
  <si>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</si>
  <si>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</si>
  <si>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</si>
  <si>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</si>
  <si>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</si>
  <si>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</si>
  <si>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</si>
  <si>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</si>
  <si>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</si>
  <si>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</si>
  <si>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</si>
  <si>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</si>
  <si>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</si>
  <si>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</si>
  <si>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</si>
  <si>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</si>
  <si>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</si>
  <si>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</si>
  <si>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</si>
  <si>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</si>
  <si>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</si>
  <si>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</si>
  <si>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</si>
  <si>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</si>
  <si>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</si>
  <si>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</si>
  <si>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</si>
  <si>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</si>
  <si>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</si>
  <si>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</si>
  <si>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</si>
  <si>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</si>
  <si>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</si>
  <si>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</si>
  <si>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</si>
  <si>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</si>
  <si>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</si>
  <si>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</si>
  <si>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</si>
  <si>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</si>
  <si>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</si>
  <si>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</si>
  <si>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</si>
  <si>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</si>
  <si>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</si>
  <si>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</si>
  <si>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</si>
  <si>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</si>
  <si>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</si>
  <si>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</si>
  <si>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</si>
  <si>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</si>
  <si>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</si>
  <si>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</si>
  <si>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</si>
  <si>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</si>
  <si>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</si>
  <si>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</si>
  <si>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</si>
  <si>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</si>
  <si>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</si>
  <si>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</si>
  <si>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</si>
  <si>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</si>
  <si>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</si>
  <si>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</si>
  <si>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</si>
  <si>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</si>
  <si>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</si>
  <si>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</si>
  <si>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</si>
  <si>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</si>
  <si>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</si>
  <si>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</si>
  <si>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</si>
  <si>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</si>
  <si>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</si>
  <si>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</si>
  <si>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</si>
  <si>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</si>
  <si>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</si>
  <si>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</si>
  <si>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</si>
  <si>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</si>
  <si>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</si>
  <si>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</si>
  <si>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</si>
  <si>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</si>
  <si>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</si>
  <si>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</si>
  <si>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</si>
  <si>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</si>
  <si>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</si>
  <si>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</si>
  <si>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</si>
  <si>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</si>
  <si>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</si>
  <si>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</si>
  <si>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</si>
  <si>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</si>
  <si>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</si>
  <si>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</si>
  <si>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</si>
  <si>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</si>
  <si>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</si>
  <si>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</si>
  <si>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</si>
  <si>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</si>
  <si>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</si>
  <si>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</si>
  <si>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</si>
  <si>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</si>
  <si>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</si>
  <si>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</si>
  <si>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</si>
  <si>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</si>
  <si>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</si>
  <si>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</si>
  <si>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</si>
  <si>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</si>
  <si>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</si>
  <si>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</si>
  <si>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</si>
  <si>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</si>
  <si>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</si>
  <si>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</si>
  <si>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</si>
  <si>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</si>
  <si>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</si>
  <si>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</si>
  <si>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</si>
  <si>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</si>
  <si>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</si>
  <si>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</si>
  <si>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</si>
  <si>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</si>
  <si>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</si>
  <si>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</si>
  <si>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</si>
  <si>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</si>
  <si>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</si>
  <si>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</si>
  <si>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</si>
  <si>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</si>
  <si>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</si>
  <si>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</si>
  <si>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</si>
  <si>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</si>
  <si>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</si>
  <si>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</si>
  <si>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</si>
  <si>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</si>
  <si>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</si>
  <si>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</si>
  <si>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</si>
  <si>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</si>
  <si>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</si>
  <si>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</si>
  <si>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</si>
  <si>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</si>
  <si>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</si>
  <si>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</si>
  <si>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</si>
  <si>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</si>
  <si>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</si>
  <si>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</si>
  <si>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</si>
  <si>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</si>
  <si>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</si>
  <si>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</si>
  <si>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</si>
  <si>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</si>
  <si>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</si>
  <si>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</si>
  <si>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</si>
  <si>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</si>
  <si>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</si>
  <si>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</si>
  <si>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</si>
  <si>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</si>
  <si>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</si>
  <si>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</si>
  <si>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</si>
  <si>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</si>
  <si>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</si>
  <si>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</si>
  <si>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</si>
  <si>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</si>
  <si>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</si>
  <si>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</si>
  <si>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</si>
  <si>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</si>
  <si>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</si>
  <si>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</si>
  <si>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</si>
  <si>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</si>
  <si>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</si>
  <si>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</si>
  <si>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</si>
  <si>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</si>
  <si>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</si>
  <si>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</si>
  <si>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</si>
  <si>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</si>
  <si>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</si>
  <si>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</si>
  <si>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</si>
  <si>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</si>
  <si>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</si>
  <si>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</si>
  <si>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</si>
  <si>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</si>
  <si>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</si>
  <si>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</si>
  <si>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</si>
  <si>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</si>
  <si>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</si>
  <si>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</si>
  <si>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</si>
  <si>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</si>
  <si>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</si>
  <si>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</si>
  <si>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</si>
  <si>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</si>
  <si>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</si>
  <si>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</si>
  <si>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</si>
  <si>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</si>
  <si>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</si>
  <si>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</si>
  <si>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</si>
  <si>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</si>
  <si>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</si>
  <si>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</si>
  <si>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</si>
  <si>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</si>
  <si>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</si>
  <si>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</si>
  <si>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</si>
  <si>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</si>
  <si>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</si>
  <si>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</si>
  <si>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</si>
  <si>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</si>
  <si>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</si>
  <si>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</si>
  <si>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</si>
  <si>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</si>
  <si>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</si>
  <si>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</si>
  <si>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</si>
  <si>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</si>
  <si>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</si>
  <si>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</si>
  <si>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</si>
  <si>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</si>
  <si>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</si>
  <si>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</si>
  <si>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</si>
  <si>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</si>
  <si>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</si>
  <si>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</si>
  <si>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</si>
  <si>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</si>
  <si>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</si>
  <si>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</si>
  <si>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</si>
  <si>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</si>
  <si>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</si>
  <si>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</si>
  <si>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</si>
  <si>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</si>
  <si>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</si>
  <si>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</si>
  <si>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</si>
  <si>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</si>
  <si>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</si>
  <si>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</si>
  <si>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</si>
  <si>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</si>
  <si>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</si>
  <si>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</si>
  <si>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</si>
  <si>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</si>
  <si>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</si>
  <si>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</si>
  <si>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</si>
  <si>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</si>
  <si>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</si>
  <si>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</si>
  <si>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</si>
  <si>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</si>
  <si>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</si>
  <si>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</si>
  <si>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</si>
  <si>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</si>
  <si>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</si>
  <si>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</si>
  <si>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</si>
  <si>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</si>
  <si>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</si>
  <si>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</si>
  <si>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</si>
  <si>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</si>
  <si>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</si>
  <si>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</si>
  <si>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</si>
  <si>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</si>
  <si>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</si>
  <si>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</si>
  <si>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</si>
  <si>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</si>
  <si>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</si>
  <si>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</si>
  <si>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</si>
  <si>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</si>
  <si>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</si>
  <si>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</si>
  <si>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</si>
  <si>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</si>
  <si>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</si>
  <si>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</si>
  <si>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</si>
  <si>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</si>
  <si>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</si>
  <si>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</si>
  <si>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</si>
  <si>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</si>
  <si>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</si>
  <si>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</si>
  <si>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</si>
  <si>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</si>
  <si>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</si>
  <si>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</si>
  <si>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</si>
  <si>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</si>
  <si>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</si>
  <si>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</si>
  <si>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</si>
  <si>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</si>
  <si>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</si>
  <si>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</si>
  <si>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</si>
  <si>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</si>
  <si>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</si>
  <si>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</si>
  <si>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</si>
  <si>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</si>
  <si>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</si>
  <si>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</si>
  <si>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</si>
  <si>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</si>
  <si>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</si>
  <si>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</si>
  <si>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</si>
  <si>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</si>
  <si>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</si>
  <si>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</si>
  <si>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</si>
  <si>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</si>
  <si>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</si>
  <si>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</si>
  <si>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</si>
  <si>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</si>
  <si>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</si>
  <si>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</si>
  <si>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</si>
  <si>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</si>
  <si>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</si>
  <si>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</si>
  <si>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</si>
  <si>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</si>
  <si>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</si>
  <si>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</si>
  <si>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</si>
  <si>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</si>
  <si>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</si>
  <si>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</si>
  <si>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</si>
  <si>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</si>
  <si>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</si>
  <si>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</si>
  <si>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</si>
  <si>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</si>
  <si>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</si>
  <si>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</si>
  <si>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</si>
  <si>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</si>
  <si>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</si>
  <si>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</si>
  <si>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</si>
  <si>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</si>
  <si>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</si>
  <si>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</si>
  <si>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</si>
  <si>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</si>
  <si>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</si>
  <si>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</si>
  <si>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</si>
  <si>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</si>
  <si>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</si>
  <si>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</si>
  <si>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</si>
  <si>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</si>
  <si>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</si>
  <si>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</si>
  <si>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</si>
  <si>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</si>
  <si>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</si>
  <si>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</si>
  <si>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</si>
  <si>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</si>
  <si>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</si>
  <si>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</si>
  <si>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</si>
  <si>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</si>
  <si>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</si>
  <si>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</si>
  <si>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</si>
  <si>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</si>
  <si>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</si>
  <si>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</si>
  <si>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</si>
  <si>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</si>
  <si>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</si>
  <si>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</si>
  <si>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</si>
  <si>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</si>
  <si>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</si>
  <si>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</si>
  <si>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</si>
  <si>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</si>
  <si>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</si>
  <si>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</si>
  <si>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</si>
  <si>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</si>
  <si>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</si>
  <si>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</si>
  <si>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</si>
  <si>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</si>
  <si>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</si>
  <si>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</si>
  <si>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</si>
  <si>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</si>
  <si>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</si>
  <si>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</si>
  <si>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</si>
  <si>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</si>
  <si>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</si>
  <si>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</si>
  <si>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</si>
  <si>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</si>
  <si>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</si>
  <si>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</si>
  <si>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</si>
  <si>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</si>
  <si>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</si>
  <si>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</si>
  <si>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</si>
  <si>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</si>
  <si>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</si>
  <si>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</si>
  <si>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</si>
  <si>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</si>
  <si>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</si>
  <si>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</si>
  <si>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</si>
  <si>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</si>
  <si>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</si>
  <si>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</si>
  <si>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</si>
  <si>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</si>
  <si>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</si>
  <si>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</si>
  <si>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</si>
  <si>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</si>
  <si>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</si>
  <si>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</si>
  <si>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</si>
  <si>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</si>
  <si>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</si>
  <si>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</si>
  <si>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</si>
  <si>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</si>
  <si>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</si>
  <si>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</si>
  <si>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</si>
  <si>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</si>
  <si>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</si>
  <si>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</si>
  <si>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</si>
  <si>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</si>
  <si>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</si>
  <si>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</si>
  <si>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</si>
  <si>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</si>
  <si>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</si>
  <si>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</si>
  <si>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</si>
  <si>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</si>
  <si>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</si>
  <si>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</si>
  <si>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</si>
  <si>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</si>
  <si>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</si>
  <si>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</si>
  <si>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</si>
  <si>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</si>
  <si>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</si>
  <si>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</si>
  <si>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</si>
  <si>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</si>
  <si>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</si>
  <si>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</si>
  <si>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</si>
  <si>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</si>
  <si>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</si>
  <si>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</si>
  <si>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</si>
  <si>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</si>
  <si>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</si>
  <si>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</si>
  <si>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</si>
  <si>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</si>
  <si>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</si>
  <si>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</si>
  <si>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</si>
  <si>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</si>
  <si>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</si>
  <si>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</si>
  <si>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</si>
  <si>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</si>
  <si>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</si>
  <si>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</si>
  <si>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</si>
  <si>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</si>
  <si>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</si>
  <si>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</si>
  <si>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</si>
  <si>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</si>
  <si>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</si>
  <si>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</si>
  <si>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</si>
  <si>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</si>
  <si>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</si>
  <si>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</si>
  <si>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</si>
  <si>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</si>
  <si>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</si>
  <si>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</si>
  <si>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</si>
  <si>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</si>
  <si>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</si>
  <si>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</si>
  <si>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</si>
  <si>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</si>
  <si>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</si>
  <si>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</si>
  <si>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</si>
  <si>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</si>
  <si>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</si>
  <si>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</si>
  <si>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</si>
  <si>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</si>
  <si>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</si>
  <si>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</si>
  <si>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</si>
  <si>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</si>
  <si>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</si>
  <si>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</si>
  <si>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</si>
  <si>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</si>
  <si>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</si>
  <si>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</si>
  <si>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</si>
  <si>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</si>
  <si>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</si>
  <si>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</si>
  <si>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</si>
  <si>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</si>
  <si>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</si>
  <si>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</si>
  <si>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</si>
  <si>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</si>
  <si>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</si>
  <si>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</si>
  <si>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</si>
  <si>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</si>
  <si>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</si>
  <si>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</si>
  <si>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</si>
  <si>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</si>
  <si>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</si>
  <si>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</si>
  <si>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</si>
  <si>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</si>
  <si>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</si>
  <si>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</si>
  <si>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</si>
  <si>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</si>
  <si>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</si>
  <si>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</si>
  <si>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</si>
  <si>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</si>
  <si>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</si>
  <si>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</si>
  <si>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</si>
  <si>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</si>
  <si>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</si>
  <si>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</si>
  <si>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</si>
  <si>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</si>
  <si>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</si>
  <si>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</si>
  <si>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</si>
  <si>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</si>
  <si>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</si>
  <si>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</si>
  <si>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</si>
  <si>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</si>
  <si>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</si>
  <si>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</si>
  <si>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</si>
  <si>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</si>
  <si>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</si>
  <si>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</si>
  <si>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</si>
  <si>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</si>
  <si>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</si>
  <si>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</si>
  <si>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</si>
  <si>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</si>
  <si>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</si>
  <si>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</si>
  <si>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</si>
  <si>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</si>
  <si>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</si>
  <si>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</si>
  <si>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</si>
  <si>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</si>
  <si>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</si>
  <si>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</si>
  <si>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</si>
  <si>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</si>
  <si>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</si>
  <si>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</si>
  <si>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</si>
  <si>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</si>
  <si>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</si>
  <si>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</si>
  <si>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</si>
  <si>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</si>
  <si>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</si>
  <si>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</si>
  <si>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</si>
  <si>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</si>
  <si>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</si>
  <si>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</si>
  <si>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</si>
  <si>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</si>
  <si>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</si>
  <si>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</si>
  <si>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</si>
  <si>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</si>
  <si>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</si>
  <si>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</si>
  <si>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</si>
  <si>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</si>
  <si>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</si>
  <si>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</si>
  <si>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</si>
  <si>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</si>
  <si>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</si>
  <si>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</si>
  <si>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</si>
  <si>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</si>
  <si>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</si>
  <si>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</si>
  <si>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</si>
  <si>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</si>
  <si>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</si>
  <si>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</si>
  <si>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</si>
  <si>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</si>
  <si>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</si>
  <si>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</si>
  <si>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</si>
  <si>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</si>
  <si>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</si>
  <si>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</si>
  <si>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</si>
  <si>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</si>
  <si>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</si>
  <si>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</si>
  <si>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</si>
  <si>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</si>
  <si>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</si>
  <si>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</si>
  <si>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</si>
  <si>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</si>
  <si>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</si>
  <si>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</si>
  <si>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</si>
  <si>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</si>
  <si>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</si>
  <si>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</si>
  <si>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</si>
  <si>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</si>
  <si>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</si>
  <si>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</si>
  <si>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</si>
  <si>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</si>
  <si>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</si>
  <si>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</si>
  <si>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</si>
  <si>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</si>
  <si>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</si>
  <si>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</si>
  <si>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</si>
  <si>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</si>
  <si>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</si>
  <si>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</si>
  <si>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</si>
  <si>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</si>
  <si>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</si>
  <si>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</si>
  <si>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</si>
  <si>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</si>
  <si>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</si>
  <si>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</si>
  <si>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</si>
  <si>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</si>
  <si>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</si>
  <si>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</si>
  <si>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</si>
  <si>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</si>
  <si>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</si>
  <si>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</si>
  <si>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</si>
  <si>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</si>
  <si>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</si>
  <si>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</si>
  <si>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</si>
  <si>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</si>
  <si>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</si>
  <si>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</si>
  <si>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</si>
  <si>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</si>
  <si>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</si>
  <si>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</si>
  <si>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</si>
  <si>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</si>
  <si>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</si>
  <si>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</si>
  <si>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</si>
  <si>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</si>
  <si>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</si>
  <si>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</si>
  <si>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</si>
  <si>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</si>
  <si>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</si>
  <si>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</si>
  <si>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</si>
  <si>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</si>
  <si>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</si>
  <si>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</si>
  <si>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</si>
  <si>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</si>
  <si>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</si>
  <si>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</si>
  <si>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</si>
  <si>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</si>
  <si>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</si>
  <si>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</si>
  <si>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</si>
  <si>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</si>
  <si>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</si>
  <si>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</si>
  <si>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</si>
  <si>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</si>
  <si>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</si>
  <si>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</si>
  <si>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</si>
  <si>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</si>
  <si>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</si>
  <si>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</si>
  <si>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</si>
  <si>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</si>
  <si>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</si>
  <si>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</si>
  <si>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</si>
  <si>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</si>
  <si>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</si>
  <si>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</si>
  <si>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</si>
  <si>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</si>
  <si>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</si>
  <si>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</si>
  <si>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</si>
  <si>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</si>
  <si>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</si>
  <si>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</si>
  <si>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</si>
  <si>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</si>
  <si>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</si>
  <si>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</si>
  <si>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</si>
  <si>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</si>
  <si>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</si>
  <si>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</si>
  <si>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</si>
  <si>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</si>
  <si>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</si>
  <si>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</si>
  <si>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</si>
  <si>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</si>
  <si>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</si>
  <si>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</si>
  <si>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</si>
  <si>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</si>
  <si>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</si>
  <si>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</si>
  <si>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</si>
  <si>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</si>
  <si>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</si>
  <si>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</si>
  <si>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</si>
  <si>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</si>
  <si>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</si>
  <si>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</si>
  <si>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</si>
  <si>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</si>
  <si>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</si>
  <si>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</si>
  <si>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</si>
  <si>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</si>
  <si>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</si>
  <si>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</si>
  <si>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</si>
  <si>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</si>
  <si>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</si>
  <si>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</si>
  <si>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</si>
  <si>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</si>
  <si>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</si>
  <si>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</si>
  <si>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</si>
  <si>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</si>
  <si>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</si>
  <si>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</si>
  <si>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</si>
  <si>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</si>
  <si>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</si>
  <si>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</si>
  <si>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</si>
  <si>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</si>
  <si>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</si>
  <si>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</si>
  <si>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</si>
  <si>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</si>
  <si>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</si>
  <si>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</si>
  <si>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</si>
  <si>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</si>
  <si>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</si>
  <si>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</si>
  <si>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</si>
  <si>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</si>
  <si>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</si>
  <si>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</si>
  <si>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</si>
  <si>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</si>
  <si>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</si>
  <si>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</si>
  <si>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</si>
  <si>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</si>
  <si>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</si>
  <si>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</si>
  <si>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</si>
  <si>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</si>
  <si>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</si>
  <si>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</si>
  <si>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</si>
  <si>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</si>
  <si>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</si>
  <si>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</si>
  <si>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</si>
  <si>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</si>
  <si>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</si>
  <si>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</si>
  <si>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</si>
  <si>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</si>
  <si>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</si>
  <si>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</si>
  <si>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</si>
  <si>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</si>
  <si>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</si>
  <si>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</si>
  <si>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</si>
  <si>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</si>
  <si>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</si>
  <si>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</si>
  <si>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</si>
  <si>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</si>
  <si>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</si>
  <si>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</si>
  <si>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</si>
  <si>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</si>
  <si>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</si>
  <si>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</si>
  <si>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</si>
  <si>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</si>
  <si>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</si>
  <si>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</si>
  <si>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</si>
  <si>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</si>
  <si>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</si>
  <si>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</si>
  <si>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</si>
  <si>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</si>
  <si>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</si>
  <si>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</si>
  <si>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</si>
  <si>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</si>
  <si>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</si>
  <si>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</si>
  <si>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</si>
  <si>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</si>
  <si>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</si>
  <si>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</si>
  <si>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</si>
  <si>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</si>
  <si>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</si>
  <si>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</si>
  <si>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</si>
  <si>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</si>
  <si>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</si>
  <si>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</si>
  <si>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</si>
  <si>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</si>
  <si>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</si>
  <si>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</si>
  <si>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</si>
  <si>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</si>
  <si>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</si>
  <si>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</si>
  <si>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</si>
  <si>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</si>
  <si>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</si>
  <si>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</si>
  <si>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</si>
  <si>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</si>
  <si>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</si>
  <si>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</si>
  <si>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</si>
  <si>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</si>
  <si>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</si>
  <si>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</si>
  <si>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</si>
  <si>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</si>
  <si>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</si>
  <si>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</si>
  <si>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</si>
  <si>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</si>
  <si>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</si>
  <si>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</si>
  <si>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</si>
  <si>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</si>
  <si>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</si>
  <si>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</si>
  <si>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</si>
  <si>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</si>
  <si>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</si>
  <si>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</si>
  <si>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</si>
  <si>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</si>
  <si>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</si>
  <si>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</si>
  <si>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</si>
  <si>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</si>
  <si>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</si>
  <si>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</si>
  <si>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</si>
  <si>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</si>
  <si>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</si>
  <si>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</si>
  <si>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</si>
  <si>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</si>
  <si>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</si>
  <si>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</si>
  <si>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</si>
  <si>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</si>
  <si>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</si>
  <si>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</si>
  <si>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</si>
  <si>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</si>
  <si>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</si>
  <si>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</si>
  <si>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</si>
  <si>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</si>
  <si>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</si>
  <si>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</si>
  <si>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</si>
  <si>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</si>
  <si>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</si>
  <si>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</si>
  <si>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</si>
  <si>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</si>
  <si>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</si>
  <si>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</si>
  <si>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</si>
  <si>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</si>
  <si>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</si>
  <si>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</si>
  <si>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</si>
  <si>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</si>
  <si>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</si>
  <si>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</si>
  <si>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</si>
  <si>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</si>
  <si>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</si>
  <si>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</si>
  <si>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</si>
  <si>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</si>
  <si>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</si>
  <si>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</si>
  <si>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</si>
  <si>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</si>
  <si>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</si>
  <si>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</si>
  <si>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</si>
  <si>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</si>
  <si>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</si>
  <si>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</si>
  <si>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</si>
  <si>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</si>
  <si>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</si>
  <si>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</si>
  <si>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</si>
  <si>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</si>
  <si>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</si>
  <si>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</si>
  <si>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</si>
  <si>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</si>
  <si>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</si>
  <si>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</si>
  <si>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</si>
  <si>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</si>
  <si>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</si>
  <si>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</si>
  <si>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</si>
  <si>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</si>
  <si>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</si>
  <si>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</si>
  <si>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</si>
  <si>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</si>
  <si>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</si>
  <si>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</si>
  <si>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</si>
  <si>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</si>
  <si>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</si>
  <si>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</si>
  <si>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</si>
  <si>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</si>
  <si>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</si>
  <si>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</si>
  <si>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</si>
  <si>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</si>
  <si>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</si>
  <si>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</si>
  <si>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</si>
  <si>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</si>
  <si>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</si>
  <si>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</si>
  <si>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</si>
  <si>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</si>
  <si>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</si>
  <si>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</si>
  <si>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</si>
  <si>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</si>
  <si>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</si>
  <si>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</si>
  <si>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</si>
  <si>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</si>
  <si>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</si>
  <si>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</si>
  <si>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</si>
  <si>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</si>
  <si>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</si>
  <si>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</si>
  <si>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</si>
  <si>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</si>
  <si>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</si>
  <si>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</si>
  <si>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</si>
  <si>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</si>
  <si>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</si>
  <si>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</si>
  <si>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</si>
  <si>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</si>
  <si>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</si>
  <si>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</si>
  <si>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</si>
  <si>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</si>
  <si>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</si>
  <si>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</si>
  <si>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</si>
  <si>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</si>
  <si>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</si>
  <si>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</si>
  <si>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</si>
  <si>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</si>
  <si>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</si>
  <si>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</si>
  <si>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</si>
  <si>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</si>
  <si>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</si>
  <si>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</si>
  <si>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</si>
  <si>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</si>
  <si>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</si>
  <si>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</si>
  <si>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</si>
  <si>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</si>
  <si>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</si>
  <si>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</si>
  <si>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</si>
  <si>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</si>
  <si>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</si>
  <si>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</si>
  <si>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</si>
  <si>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</si>
  <si>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</si>
  <si>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</si>
  <si>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</si>
  <si>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</si>
  <si>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</si>
  <si>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</si>
  <si>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</si>
  <si>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</si>
  <si>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</si>
  <si>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</si>
  <si>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</si>
  <si>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</si>
  <si>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</si>
  <si>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</si>
  <si>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</si>
  <si>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</si>
  <si>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</si>
  <si>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</si>
  <si>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</si>
  <si>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</si>
  <si>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</si>
  <si>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</si>
  <si>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</si>
  <si>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</si>
  <si>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</si>
  <si>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</si>
  <si>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</si>
  <si>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</si>
  <si>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</si>
  <si>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</si>
  <si>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</si>
  <si>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</si>
  <si>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</si>
  <si>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</si>
  <si>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</si>
  <si>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</si>
  <si>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</si>
  <si>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</si>
  <si>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</si>
  <si>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</si>
  <si>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</si>
  <si>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</si>
  <si>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</si>
  <si>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</si>
  <si>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</si>
  <si>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</si>
  <si>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</si>
  <si>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</si>
  <si>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</si>
  <si>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</si>
  <si>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</si>
  <si>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</si>
  <si>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</si>
  <si>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</si>
  <si>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</si>
  <si>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</si>
  <si>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</si>
  <si>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</si>
  <si>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</si>
  <si>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</si>
  <si>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</si>
  <si>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</si>
  <si>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</si>
  <si>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</si>
  <si>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</si>
  <si>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</si>
  <si>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</si>
  <si>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</si>
  <si>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</si>
  <si>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</si>
  <si>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</si>
  <si>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</si>
  <si>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</si>
  <si>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</si>
  <si>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</si>
  <si>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</si>
  <si>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</si>
  <si>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</si>
  <si>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</si>
  <si>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</si>
  <si>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</si>
  <si>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</si>
  <si>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</si>
  <si>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</si>
  <si>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</si>
  <si>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</si>
  <si>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</si>
  <si>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</si>
  <si>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</si>
  <si>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</si>
  <si>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</si>
  <si>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</si>
  <si>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</si>
  <si>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</si>
  <si>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</si>
  <si>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</si>
  <si>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</si>
  <si>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</si>
  <si>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</si>
  <si>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</si>
  <si>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</si>
  <si>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</si>
  <si>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</si>
  <si>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</si>
  <si>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</si>
  <si>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</si>
  <si>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</si>
  <si>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</si>
  <si>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</si>
  <si>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</si>
  <si>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</si>
  <si>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</si>
  <si>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</si>
  <si>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</si>
  <si>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</si>
  <si>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</si>
  <si>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</si>
  <si>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</si>
  <si>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</si>
  <si>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</si>
  <si>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</si>
  <si>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</si>
  <si>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</si>
  <si>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</si>
  <si>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</si>
  <si>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</si>
  <si>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</si>
  <si>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</si>
  <si>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</si>
  <si>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</si>
  <si>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</si>
  <si>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</si>
  <si>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</si>
  <si>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</si>
  <si>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</si>
  <si>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</si>
  <si>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</si>
  <si>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</si>
  <si>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</si>
  <si>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</si>
  <si>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</si>
  <si>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</si>
  <si>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</si>
  <si>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</si>
  <si>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</si>
  <si>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</si>
  <si>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</si>
  <si>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</si>
  <si>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</si>
  <si>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</si>
  <si>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</si>
  <si>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</si>
  <si>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</si>
  <si>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</si>
  <si>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</si>
  <si>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</si>
  <si>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</si>
  <si>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</si>
  <si>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</si>
  <si>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</si>
  <si>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</si>
  <si>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</si>
  <si>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</si>
  <si>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</si>
  <si>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</si>
  <si>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</si>
  <si>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</si>
  <si>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</si>
  <si>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</si>
  <si>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</si>
  <si>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</si>
  <si>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</si>
  <si>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</si>
  <si>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</si>
  <si>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</si>
  <si>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</si>
  <si>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</si>
  <si>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</si>
  <si>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</si>
  <si>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</si>
  <si>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</si>
  <si>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</si>
  <si>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</si>
  <si>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</si>
  <si>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</si>
  <si>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</si>
  <si>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</si>
  <si>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</si>
  <si>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</si>
  <si>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</si>
  <si>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</si>
  <si>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</si>
  <si>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</si>
  <si>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</si>
  <si>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</si>
  <si>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</si>
  <si>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</si>
  <si>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</si>
  <si>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</si>
  <si>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</si>
  <si>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</si>
  <si>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</si>
  <si>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</si>
  <si>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</si>
  <si>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</si>
  <si>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</si>
  <si>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</si>
  <si>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</si>
  <si>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</si>
  <si>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</si>
  <si>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</si>
  <si>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</si>
  <si>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</si>
  <si>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</si>
  <si>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</si>
  <si>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</si>
  <si>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</si>
  <si>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</si>
  <si>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</si>
  <si>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</si>
  <si>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</si>
  <si>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</si>
  <si>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</si>
  <si>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</si>
  <si>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</si>
  <si>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</si>
  <si>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</si>
  <si>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</si>
  <si>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</si>
  <si>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</si>
  <si>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</si>
  <si>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</si>
  <si>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</si>
  <si>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</si>
  <si>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</si>
  <si>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</si>
  <si>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</si>
  <si>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</si>
  <si>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</si>
  <si>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</si>
  <si>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</si>
  <si>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</si>
  <si>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</si>
  <si>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</si>
  <si>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</si>
  <si>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</si>
  <si>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</si>
  <si>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</si>
  <si>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</si>
  <si>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</si>
  <si>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</si>
  <si>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</si>
  <si>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</si>
  <si>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</si>
  <si>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</si>
  <si>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</si>
  <si>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</si>
  <si>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</si>
  <si>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</si>
  <si>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</si>
  <si>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</si>
  <si>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</si>
  <si>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</si>
  <si>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</si>
  <si>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</si>
  <si>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</si>
  <si>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</si>
  <si>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</si>
  <si>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</si>
  <si>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</si>
  <si>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</si>
  <si>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</si>
  <si>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</si>
  <si>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</si>
  <si>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</si>
  <si>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</si>
  <si>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</si>
  <si>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</si>
  <si>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</si>
  <si>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</si>
  <si>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</si>
  <si>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</si>
  <si>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</si>
  <si>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</si>
  <si>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</si>
  <si>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</si>
  <si>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</si>
  <si>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</si>
  <si>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</si>
  <si>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</si>
  <si>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</si>
  <si>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</si>
  <si>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</si>
  <si>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</si>
  <si>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</si>
  <si>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</si>
  <si>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</si>
  <si>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</si>
  <si>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</si>
  <si>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</si>
  <si>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</si>
  <si>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</si>
  <si>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</si>
  <si>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</si>
  <si>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</si>
  <si>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</si>
  <si>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</si>
  <si>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</si>
  <si>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</si>
  <si>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</si>
  <si>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</si>
  <si>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</si>
  <si>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</si>
  <si>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</si>
  <si>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</si>
  <si>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</si>
  <si>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</si>
  <si>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</si>
  <si>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</si>
  <si>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</si>
  <si>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</si>
  <si>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</si>
  <si>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</si>
  <si>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</si>
  <si>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</si>
  <si>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</si>
  <si>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</si>
  <si>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</si>
  <si>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</si>
  <si>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</si>
  <si>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</si>
  <si>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</si>
  <si>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</si>
  <si>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</si>
  <si>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</si>
  <si>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</si>
  <si>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</si>
  <si>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</si>
  <si>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</si>
  <si>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</si>
  <si>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</si>
  <si>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</si>
  <si>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</si>
  <si>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</si>
  <si>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</si>
  <si>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</si>
  <si>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</si>
  <si>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</si>
  <si>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</si>
  <si>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</si>
  <si>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</si>
  <si>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</si>
  <si>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</si>
  <si>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</si>
  <si>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</si>
  <si>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</si>
  <si>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</si>
  <si>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</si>
  <si>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</si>
  <si>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</si>
  <si>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</si>
  <si>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</si>
  <si>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</si>
  <si>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</si>
  <si>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</si>
  <si>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</si>
  <si>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</si>
  <si>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</si>
  <si>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</si>
  <si>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</si>
  <si>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</si>
  <si>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</si>
  <si>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</si>
  <si>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</si>
  <si>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</si>
  <si>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</si>
  <si>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</si>
  <si>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</si>
  <si>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</si>
  <si>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</si>
  <si>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</si>
  <si>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</si>
  <si>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</si>
  <si>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</si>
  <si>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</si>
  <si>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</si>
  <si>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</si>
  <si>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</si>
  <si>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</si>
  <si>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</si>
  <si>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</si>
  <si>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</si>
  <si>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</si>
  <si>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</si>
  <si>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</si>
  <si>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</si>
  <si>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</si>
  <si>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</si>
  <si>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</si>
  <si>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</si>
  <si>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</si>
  <si>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</si>
  <si>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</si>
  <si>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</si>
  <si>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</si>
  <si>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</si>
  <si>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</si>
  <si>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</si>
  <si>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</si>
  <si>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</si>
  <si>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</si>
  <si>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</si>
  <si>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</si>
  <si>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</si>
  <si>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</si>
  <si>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</si>
  <si>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</si>
  <si>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</si>
  <si>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</si>
  <si>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</si>
  <si>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</si>
  <si>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</si>
  <si>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</si>
  <si>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</si>
  <si>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</si>
  <si>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</si>
  <si>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</si>
  <si>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</si>
  <si>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</si>
  <si>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</si>
  <si>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</si>
  <si>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</si>
  <si>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</si>
  <si>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</si>
  <si>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</si>
  <si>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</si>
  <si>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</si>
  <si>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</si>
  <si>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</si>
  <si>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</si>
  <si>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</si>
  <si>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</si>
  <si>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</si>
  <si>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</si>
  <si>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</si>
  <si>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</si>
  <si>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</si>
  <si>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</si>
  <si>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</si>
  <si>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</si>
  <si>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</si>
  <si>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</si>
  <si>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</si>
  <si>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</si>
  <si>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</si>
  <si>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</si>
  <si>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</si>
  <si>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</si>
  <si>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</si>
  <si>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</si>
  <si>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</si>
  <si>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</si>
  <si>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</si>
  <si>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</si>
  <si>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</si>
  <si>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</si>
  <si>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</si>
  <si>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</si>
  <si>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</si>
  <si>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</si>
  <si>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</si>
  <si>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</si>
  <si>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</si>
  <si>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</si>
  <si>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</si>
  <si>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</si>
  <si>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</si>
  <si>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</si>
  <si>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</si>
  <si>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</si>
  <si>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</si>
  <si>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</si>
  <si>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</si>
  <si>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</si>
  <si>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</si>
  <si>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</si>
  <si>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</si>
  <si>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</si>
  <si>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</si>
  <si>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</si>
  <si>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</si>
  <si>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</si>
  <si>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</si>
  <si>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</si>
  <si>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</si>
  <si>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</si>
  <si>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</si>
  <si>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</si>
  <si>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</si>
  <si>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</si>
  <si>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</si>
  <si>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</si>
  <si>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</si>
  <si>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</si>
  <si>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</si>
  <si>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</si>
  <si>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</si>
  <si>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</si>
  <si>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</si>
  <si>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</si>
  <si>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</si>
  <si>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</si>
  <si>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</si>
  <si>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</si>
  <si>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</si>
  <si>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</si>
  <si>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</si>
  <si>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</si>
  <si>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</si>
  <si>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</si>
  <si>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</si>
  <si>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</si>
  <si>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</si>
  <si>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</si>
  <si>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</si>
  <si>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</si>
  <si>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</si>
  <si>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</si>
  <si>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</si>
  <si>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</si>
  <si>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</si>
  <si>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</si>
  <si>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</si>
  <si>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</si>
  <si>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</si>
  <si>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</si>
  <si>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</si>
  <si>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</si>
  <si>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</si>
  <si>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</si>
  <si>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</si>
  <si>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</si>
  <si>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</si>
  <si>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</si>
  <si>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</si>
  <si>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</si>
  <si>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</si>
  <si>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</si>
  <si>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</si>
  <si>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</si>
  <si>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</si>
  <si>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</si>
  <si>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</si>
  <si>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</si>
  <si>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</si>
  <si>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</si>
  <si>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</si>
  <si>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</si>
  <si>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</si>
  <si>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</si>
  <si>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</si>
  <si>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</si>
  <si>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</si>
  <si>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</si>
  <si>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</si>
  <si>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</si>
  <si>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</si>
  <si>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</si>
  <si>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</si>
  <si>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</si>
  <si>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</si>
  <si>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</si>
  <si>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</si>
  <si>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</si>
  <si>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</si>
  <si>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</si>
  <si>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</si>
  <si>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</si>
  <si>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</si>
  <si>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</si>
  <si>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</si>
  <si>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</si>
  <si>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</si>
  <si>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</si>
  <si>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</si>
  <si>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</si>
  <si>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</si>
  <si>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</si>
  <si>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</si>
  <si>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</si>
  <si>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</si>
  <si>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</si>
  <si>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</si>
  <si>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</si>
  <si>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</si>
  <si>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</si>
  <si>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</si>
  <si>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</si>
  <si>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</si>
  <si>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</si>
  <si>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</si>
  <si>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</si>
  <si>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</si>
  <si>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</si>
  <si>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</si>
  <si>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</si>
  <si>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</si>
  <si>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</si>
  <si>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</si>
  <si>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</si>
  <si>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</si>
  <si>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</si>
  <si>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</si>
  <si>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</si>
  <si>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</si>
  <si>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</si>
  <si>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</si>
  <si>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</si>
  <si>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</si>
  <si>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</si>
  <si>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</si>
  <si>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</si>
  <si>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</si>
  <si>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</si>
  <si>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</si>
  <si>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</si>
  <si>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</si>
  <si>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</si>
  <si>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</si>
  <si>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</si>
  <si>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</si>
  <si>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</si>
  <si>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</si>
  <si>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</si>
  <si>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</si>
  <si>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</si>
  <si>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</si>
  <si>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</si>
  <si>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</si>
  <si>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</si>
  <si>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</si>
  <si>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</si>
  <si>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</si>
  <si>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</si>
  <si>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</si>
  <si>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</si>
  <si>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</si>
  <si>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</si>
  <si>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</si>
  <si>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</si>
  <si>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</si>
  <si>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</si>
  <si>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</si>
  <si>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</si>
  <si>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</si>
  <si>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</si>
  <si>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</si>
  <si>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</si>
  <si>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</si>
  <si>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</si>
  <si>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</si>
  <si>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</si>
  <si>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</si>
  <si>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</si>
  <si>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</si>
  <si>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</si>
  <si>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</si>
  <si>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</si>
  <si>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</si>
  <si>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</si>
  <si>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</si>
  <si>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</si>
  <si>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</si>
  <si>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</si>
  <si>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</si>
  <si>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</si>
  <si>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</si>
  <si>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</si>
  <si>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</si>
  <si>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</si>
  <si>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</si>
  <si>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</si>
  <si>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</si>
  <si>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</si>
  <si>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</si>
  <si>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</si>
  <si>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</si>
  <si>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</si>
  <si>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</si>
  <si>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</si>
  <si>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</si>
  <si>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</si>
  <si>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</si>
  <si>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</si>
  <si>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</si>
  <si>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</si>
  <si>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</si>
  <si>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</si>
  <si>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</si>
  <si>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</si>
  <si>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</si>
  <si>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</si>
  <si>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</si>
  <si>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</si>
  <si>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</si>
  <si>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</si>
  <si>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</si>
  <si>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</si>
  <si>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</si>
  <si>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</si>
  <si>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</si>
  <si>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</si>
  <si>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</si>
  <si>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</si>
  <si>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</si>
  <si>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</si>
  <si>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</si>
  <si>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</si>
  <si>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</si>
  <si>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</si>
  <si>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</si>
  <si>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</si>
  <si>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</si>
  <si>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</si>
  <si>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</si>
  <si>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</si>
  <si>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</si>
  <si>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</si>
  <si>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</si>
  <si>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</si>
  <si>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</si>
  <si>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</si>
  <si>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</si>
  <si>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</si>
  <si>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</si>
  <si>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</si>
  <si>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</si>
  <si>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</si>
  <si>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</si>
  <si>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</si>
  <si>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</si>
  <si>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</si>
  <si>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</si>
  <si>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</si>
  <si>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</si>
  <si>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</si>
  <si>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</si>
  <si>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</si>
  <si>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</si>
  <si>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</si>
  <si>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</si>
  <si>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</si>
  <si>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</si>
  <si>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</si>
  <si>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</si>
  <si>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</si>
  <si>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</si>
  <si>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</si>
  <si>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</si>
  <si>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</si>
  <si>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</si>
  <si>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</si>
  <si>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</si>
  <si>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</si>
  <si>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</si>
  <si>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</si>
  <si>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</si>
  <si>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</si>
  <si>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</si>
  <si>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</si>
  <si>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</si>
  <si>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</si>
  <si>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</si>
  <si>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</si>
  <si>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</si>
  <si>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</si>
  <si>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</si>
  <si>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</si>
  <si>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</si>
  <si>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</si>
  <si>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</si>
  <si>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</si>
  <si>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</si>
  <si>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</si>
  <si>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</si>
  <si>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</si>
  <si>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</si>
  <si>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</si>
  <si>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</si>
  <si>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</si>
  <si>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</si>
  <si>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</si>
  <si>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</si>
  <si>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</si>
  <si>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</si>
  <si>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</si>
  <si>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</si>
  <si>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</si>
  <si>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</si>
  <si>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</si>
  <si>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</si>
  <si>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</si>
  <si>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</si>
  <si>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</si>
  <si>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</si>
  <si>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</si>
  <si>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</si>
  <si>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</si>
  <si>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</si>
  <si>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</si>
  <si>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</si>
  <si>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</si>
  <si>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</si>
  <si>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</si>
  <si>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</si>
  <si>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</si>
  <si>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</si>
  <si>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</si>
  <si>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</si>
  <si>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</si>
  <si>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</si>
  <si>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</si>
  <si>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</si>
  <si>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</si>
  <si>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</si>
  <si>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</si>
  <si>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</si>
  <si>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</si>
  <si>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</si>
  <si>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</si>
  <si>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</si>
  <si>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</si>
  <si>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</si>
  <si>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</si>
  <si>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</si>
  <si>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</si>
  <si>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</si>
  <si>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</si>
  <si>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</si>
  <si>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</si>
  <si>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</si>
  <si>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</si>
  <si>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</si>
  <si>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</si>
  <si>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</si>
  <si>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</si>
  <si>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</si>
  <si>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</si>
  <si>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</si>
  <si>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</si>
  <si>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</si>
  <si>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</si>
  <si>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</si>
  <si>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</si>
  <si>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</si>
  <si>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</si>
  <si>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</si>
  <si>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</si>
  <si>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</si>
  <si>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</si>
  <si>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</si>
  <si>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</si>
  <si>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</si>
  <si>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</si>
  <si>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</si>
  <si>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</si>
  <si>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</si>
  <si>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</si>
  <si>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</si>
  <si>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</si>
  <si>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</si>
  <si>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</si>
  <si>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</si>
  <si>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</si>
  <si>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</si>
  <si>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</si>
  <si>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</si>
  <si>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</si>
  <si>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</si>
  <si>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</si>
  <si>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</si>
  <si>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</si>
  <si>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</si>
  <si>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</si>
  <si>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</si>
  <si>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</si>
  <si>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</si>
  <si>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</si>
  <si>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</si>
  <si>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</si>
  <si>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</si>
  <si>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</si>
  <si>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</si>
  <si>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</si>
  <si>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</si>
  <si>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</si>
  <si>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</si>
  <si>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</si>
  <si>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</si>
  <si>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</si>
  <si>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</si>
  <si>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</si>
  <si>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</si>
  <si>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</si>
  <si>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</si>
  <si>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</si>
  <si>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</si>
  <si>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</si>
  <si>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</si>
  <si>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</si>
  <si>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</si>
  <si>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</si>
  <si>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</si>
  <si>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</si>
  <si>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</si>
  <si>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</si>
  <si>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</si>
  <si>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</si>
  <si>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</si>
  <si>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</si>
  <si>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</si>
  <si>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</si>
  <si>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</si>
  <si>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</si>
  <si>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</si>
  <si>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</si>
  <si>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</si>
  <si>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</si>
  <si>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</si>
  <si>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</si>
  <si>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</si>
  <si>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</si>
  <si>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</si>
  <si>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</si>
  <si>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</si>
  <si>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</si>
  <si>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</si>
  <si>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</si>
  <si>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</si>
  <si>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</si>
  <si>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</si>
  <si>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</si>
  <si>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</si>
  <si>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</si>
  <si>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</si>
  <si>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</si>
  <si>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</si>
  <si>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</si>
  <si>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</si>
  <si>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</si>
  <si>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</si>
  <si>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</si>
  <si>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</si>
  <si>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</si>
  <si>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</si>
  <si>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</si>
  <si>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</si>
  <si>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</si>
  <si>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</si>
  <si>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</si>
  <si>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</si>
  <si>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</si>
  <si>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</si>
  <si>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</si>
  <si>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</si>
  <si>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</si>
  <si>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</si>
  <si>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</si>
  <si>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</si>
  <si>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</si>
  <si>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</si>
  <si>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</si>
  <si>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</si>
  <si>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</si>
  <si>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</si>
  <si>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</si>
  <si>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</si>
  <si>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</si>
  <si>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</si>
  <si>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</si>
  <si>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</si>
  <si>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</si>
  <si>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</si>
  <si>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</si>
  <si>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</si>
  <si>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</si>
  <si>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</si>
  <si>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</si>
  <si>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</si>
  <si>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</si>
  <si>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</si>
  <si>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</si>
  <si>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</si>
  <si>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</si>
  <si>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</si>
  <si>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</si>
  <si>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</si>
  <si>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</si>
  <si>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</si>
  <si>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</si>
  <si>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</si>
  <si>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</si>
  <si>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</si>
  <si>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</si>
  <si>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</si>
  <si>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</si>
  <si>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</si>
  <si>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</si>
  <si>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</si>
  <si>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</si>
  <si>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</si>
  <si>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</si>
  <si>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</si>
  <si>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</si>
  <si>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</si>
  <si>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</si>
  <si>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</si>
  <si>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</si>
  <si>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</si>
  <si>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</si>
  <si>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</si>
  <si>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</si>
  <si>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</si>
  <si>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</si>
  <si>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</si>
  <si>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</si>
  <si>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</si>
  <si>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</si>
  <si>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</si>
  <si>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</si>
  <si>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</si>
  <si>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</si>
  <si>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</si>
  <si>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</si>
  <si>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</si>
  <si>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</si>
  <si>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</si>
  <si>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</si>
  <si>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</si>
  <si>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</si>
  <si>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</si>
  <si>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</si>
  <si>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</si>
  <si>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</si>
  <si>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</si>
  <si>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</si>
  <si>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</si>
  <si>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</si>
  <si>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</si>
  <si>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</si>
  <si>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</si>
  <si>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</si>
  <si>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</si>
  <si>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</si>
  <si>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</si>
  <si>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</si>
  <si>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</si>
  <si>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</si>
  <si>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</si>
  <si>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</si>
  <si>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</si>
  <si>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</si>
  <si>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</si>
  <si>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</si>
  <si>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</si>
  <si>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</si>
  <si>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</si>
  <si>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</si>
  <si>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</si>
  <si>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</si>
  <si>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</si>
  <si>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</si>
  <si>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</si>
  <si>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</si>
  <si>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</si>
  <si>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</si>
  <si>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</si>
  <si>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</si>
  <si>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</si>
  <si>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</si>
  <si>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</si>
  <si>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</si>
  <si>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</si>
  <si>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</si>
  <si>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</si>
  <si>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</si>
  <si>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</si>
  <si>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</si>
  <si>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</si>
  <si>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</si>
  <si>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</si>
  <si>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</si>
  <si>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</si>
  <si>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</si>
  <si>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</si>
  <si>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</si>
  <si>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</si>
  <si>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</si>
  <si>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</si>
  <si>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</si>
  <si>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</si>
  <si>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</si>
  <si>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</si>
  <si>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</si>
  <si>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</si>
  <si>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</si>
  <si>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</si>
  <si>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</si>
  <si>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</si>
  <si>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</si>
  <si>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</si>
  <si>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</si>
  <si>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</si>
  <si>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</si>
  <si>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</si>
  <si>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</si>
  <si>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</si>
  <si>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</si>
  <si>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</si>
  <si>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</si>
  <si>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</si>
  <si>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</si>
  <si>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</si>
  <si>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</si>
  <si>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</si>
  <si>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</si>
  <si>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</si>
  <si>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</si>
  <si>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</si>
  <si>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</si>
  <si>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</si>
  <si>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</si>
  <si>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</si>
  <si>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</si>
  <si>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</si>
  <si>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</si>
  <si>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</si>
  <si>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</si>
  <si>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</si>
  <si>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</si>
  <si>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</si>
  <si>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</si>
  <si>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</si>
  <si>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</si>
  <si>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</si>
  <si>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</si>
  <si>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</si>
  <si>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</si>
  <si>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</si>
  <si>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</si>
  <si>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</si>
  <si>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</si>
  <si>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</si>
  <si>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</si>
  <si>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</si>
  <si>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</si>
  <si>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</si>
  <si>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</si>
  <si>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</si>
  <si>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</si>
  <si>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</si>
  <si>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</si>
  <si>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</si>
  <si>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</si>
  <si>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</si>
  <si>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</si>
  <si>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</si>
  <si>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</si>
  <si>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</si>
  <si>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</si>
  <si>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</si>
  <si>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</si>
  <si>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</si>
  <si>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</si>
  <si>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</si>
  <si>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</si>
  <si>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</si>
  <si>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</si>
  <si>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</si>
  <si>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</si>
  <si>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</si>
  <si>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</si>
  <si>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</si>
  <si>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</si>
  <si>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</si>
  <si>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</si>
  <si>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</si>
  <si>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</si>
  <si>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</si>
  <si>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</si>
  <si>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</si>
  <si>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</si>
  <si>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</si>
  <si>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</si>
  <si>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</si>
  <si>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</si>
  <si>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</si>
  <si>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</si>
  <si>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</si>
  <si>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</si>
  <si>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</si>
  <si>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</si>
  <si>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</si>
  <si>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</si>
  <si>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</si>
  <si>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</si>
  <si>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</si>
  <si>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</si>
  <si>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</si>
  <si>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</si>
  <si>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</si>
  <si>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</si>
  <si>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</si>
  <si>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</si>
  <si>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</si>
  <si>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</si>
  <si>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</si>
  <si>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</si>
  <si>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</si>
  <si>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</si>
  <si>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</si>
  <si>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</si>
  <si>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</si>
  <si>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</si>
  <si>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</si>
  <si>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</si>
  <si>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</si>
  <si>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</si>
  <si>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</si>
  <si>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</si>
  <si>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</si>
  <si>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</si>
  <si>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</si>
  <si>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</si>
  <si>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</si>
  <si>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</si>
  <si>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</si>
  <si>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</si>
  <si>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</si>
  <si>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</si>
  <si>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</si>
  <si>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</si>
  <si>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</si>
  <si>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</si>
  <si>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</si>
  <si>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</si>
  <si>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</si>
  <si>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</si>
  <si>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</si>
  <si>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</si>
  <si>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</si>
  <si>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</si>
  <si>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</si>
  <si>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</si>
  <si>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</si>
  <si>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</si>
  <si>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</si>
  <si>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</si>
  <si>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</si>
  <si>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</si>
  <si>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</si>
  <si>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</si>
  <si>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</si>
  <si>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</si>
  <si>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</si>
  <si>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</si>
  <si>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</si>
  <si>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</si>
  <si>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</si>
  <si>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</si>
  <si>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</si>
  <si>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</si>
  <si>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</si>
  <si>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</si>
  <si>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</si>
  <si>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</si>
  <si>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</si>
  <si>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</si>
  <si>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</si>
  <si>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</si>
  <si>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</si>
  <si>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</si>
  <si>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</si>
  <si>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</si>
  <si>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</si>
  <si>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</si>
  <si>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</si>
  <si>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</si>
  <si>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</si>
  <si>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</si>
  <si>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</si>
  <si>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</si>
  <si>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</si>
  <si>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</si>
  <si>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</si>
  <si>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</si>
  <si>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</si>
  <si>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</si>
  <si>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</si>
  <si>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</si>
  <si>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</si>
  <si>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</si>
  <si>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</si>
  <si>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</si>
  <si>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</si>
  <si>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</si>
  <si>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</si>
  <si>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</si>
  <si>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</si>
  <si>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</si>
  <si>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</si>
  <si>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</si>
  <si>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</si>
  <si>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</si>
  <si>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</si>
  <si>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</si>
  <si>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</si>
  <si>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</si>
  <si>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</si>
  <si>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</si>
  <si>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</si>
  <si>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</si>
  <si>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</si>
  <si>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</si>
  <si>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</si>
  <si>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</si>
  <si>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</si>
  <si>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</si>
  <si>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</si>
  <si>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</si>
  <si>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</si>
  <si>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</si>
  <si>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</si>
  <si>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</si>
  <si>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</si>
  <si>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</si>
  <si>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</si>
  <si>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</si>
  <si>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</si>
  <si>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</si>
  <si>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</si>
  <si>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</si>
  <si>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</si>
  <si>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</si>
  <si>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</si>
  <si>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</si>
  <si>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</si>
  <si>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</si>
  <si>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</si>
  <si>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</si>
  <si>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</si>
  <si>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</si>
  <si>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</si>
  <si>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</si>
  <si>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</si>
  <si>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</si>
  <si>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</si>
  <si>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</si>
  <si>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</si>
  <si>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</si>
  <si>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</si>
  <si>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</si>
  <si>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</si>
  <si>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</si>
  <si>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</si>
  <si>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</si>
  <si>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</si>
  <si>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</si>
  <si>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</si>
  <si>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</si>
  <si>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</si>
  <si>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</si>
  <si>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</si>
  <si>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</si>
  <si>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</si>
  <si>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</si>
  <si>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</si>
  <si>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</si>
  <si>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</si>
  <si>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</si>
  <si>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</si>
  <si>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</si>
  <si>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</si>
  <si>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</si>
  <si>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</si>
  <si>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</si>
  <si>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</si>
  <si>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</si>
  <si>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</si>
  <si>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</si>
  <si>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</si>
  <si>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</si>
  <si>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</si>
  <si>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</si>
  <si>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</si>
  <si>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</si>
  <si>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</si>
  <si>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</si>
  <si>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</si>
  <si>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</si>
  <si>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</si>
  <si>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</si>
  <si>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</si>
  <si>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</si>
  <si>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</si>
  <si>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</si>
  <si>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</si>
  <si>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</si>
  <si>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</si>
  <si>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</si>
  <si>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</si>
  <si>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</si>
  <si>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</si>
  <si>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</si>
  <si>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</si>
  <si>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</si>
  <si>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</si>
  <si>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</si>
  <si>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</si>
  <si>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</si>
  <si>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</si>
  <si>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</si>
  <si>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</si>
  <si>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</si>
  <si>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</si>
  <si>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</si>
  <si>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</si>
  <si>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</si>
  <si>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</si>
  <si>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</si>
  <si>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</si>
  <si>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</si>
  <si>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</si>
  <si>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</si>
  <si>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</si>
  <si>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</si>
  <si>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</si>
  <si>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</si>
  <si>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</si>
  <si>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</si>
  <si>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</si>
  <si>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</si>
  <si>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</si>
  <si>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</si>
  <si>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</si>
  <si>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</si>
  <si>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</si>
  <si>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</si>
  <si>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</si>
  <si>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</si>
  <si>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</si>
  <si>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</si>
  <si>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</si>
  <si>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</si>
  <si>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</si>
  <si>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</si>
  <si>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</si>
  <si>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</si>
  <si>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</si>
  <si>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</si>
  <si>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</si>
  <si>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</si>
  <si>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</si>
  <si>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</si>
  <si>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</si>
  <si>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</si>
  <si>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</si>
  <si>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</si>
  <si>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</si>
  <si>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</si>
  <si>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</si>
  <si>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</si>
  <si>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</si>
  <si>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</si>
  <si>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</si>
  <si>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</si>
  <si>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</si>
  <si>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</si>
  <si>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</si>
  <si>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</si>
  <si>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</si>
  <si>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</si>
  <si>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</si>
  <si>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</si>
  <si>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</si>
  <si>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</si>
  <si>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</si>
  <si>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</si>
  <si>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</si>
  <si>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</si>
  <si>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</si>
  <si>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</si>
  <si>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</si>
  <si>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</si>
  <si>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</si>
  <si>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</si>
  <si>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</si>
  <si>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</si>
  <si>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</si>
  <si>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</si>
  <si>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</si>
  <si>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</si>
  <si>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</si>
  <si>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</si>
  <si>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</si>
  <si>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</si>
  <si>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</si>
  <si>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</si>
  <si>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</si>
  <si>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</si>
  <si>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</si>
  <si>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</si>
  <si>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</si>
  <si>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</si>
  <si>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</si>
  <si>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</si>
  <si>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</si>
  <si>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</si>
  <si>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</si>
  <si>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</si>
  <si>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</si>
  <si>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</si>
  <si>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</si>
  <si>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</si>
  <si>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</si>
  <si>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</si>
  <si>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</si>
  <si>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</si>
  <si>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</si>
  <si>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</si>
  <si>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</si>
  <si>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</si>
  <si>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</si>
  <si>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</si>
  <si>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</si>
  <si>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</si>
  <si>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</si>
  <si>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</si>
  <si>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</si>
  <si>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</si>
  <si>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</si>
  <si>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</si>
  <si>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</si>
  <si>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</si>
  <si>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</si>
  <si>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</si>
  <si>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</si>
  <si>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</si>
  <si>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</si>
  <si>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</si>
  <si>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</si>
  <si>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</si>
  <si>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</si>
  <si>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</si>
  <si>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</si>
  <si>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</si>
  <si>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</si>
  <si>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</si>
  <si>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</si>
  <si>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</si>
  <si>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</si>
  <si>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</si>
  <si>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</si>
  <si>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</si>
  <si>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</si>
  <si>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</si>
  <si>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</si>
  <si>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</si>
  <si>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</si>
  <si>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</si>
  <si>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</si>
  <si>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</si>
  <si>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</si>
  <si>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</si>
  <si>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</si>
  <si>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</si>
  <si>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</si>
  <si>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</si>
  <si>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</si>
  <si>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</si>
  <si>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</si>
  <si>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</si>
  <si>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</si>
  <si>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</si>
  <si>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</si>
  <si>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</si>
  <si>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</si>
  <si>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</si>
  <si>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</si>
  <si>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</si>
  <si>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</si>
  <si>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</si>
  <si>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</si>
  <si>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</si>
  <si>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</si>
  <si>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</si>
  <si>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</si>
  <si>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</si>
  <si>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</si>
  <si>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</si>
  <si>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</si>
  <si>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</si>
  <si>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</si>
  <si>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</si>
  <si>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</si>
  <si>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</si>
  <si>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</si>
  <si>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</si>
  <si>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</si>
  <si>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</si>
  <si>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</si>
  <si>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</si>
  <si>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</si>
  <si>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</si>
  <si>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</si>
  <si>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</si>
  <si>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</si>
  <si>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</si>
  <si>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</si>
  <si>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</si>
  <si>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</si>
  <si>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</si>
  <si>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</si>
  <si>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</si>
  <si>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</si>
  <si>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</si>
  <si>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</si>
  <si>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</si>
  <si>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</si>
  <si>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</si>
  <si>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</si>
  <si>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</si>
  <si>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</si>
  <si>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</si>
  <si>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</si>
  <si>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</si>
  <si>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</si>
  <si>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</si>
  <si>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</si>
  <si>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</si>
  <si>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</si>
  <si>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</si>
  <si>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</si>
  <si>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</si>
  <si>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</si>
  <si>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</si>
  <si>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</si>
  <si>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</si>
  <si>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</si>
  <si>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</si>
  <si>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</si>
  <si>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</si>
  <si>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</si>
  <si>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</si>
  <si>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</si>
  <si>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</si>
  <si>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</si>
  <si>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</si>
  <si>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</si>
  <si>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</si>
  <si>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</si>
  <si>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</si>
  <si>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</si>
  <si>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</si>
  <si>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</si>
  <si>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</si>
  <si>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</si>
  <si>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</si>
  <si>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</si>
  <si>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</si>
  <si>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</si>
  <si>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</si>
  <si>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</si>
  <si>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</si>
  <si>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</si>
  <si>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</si>
  <si>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</si>
  <si>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</si>
  <si>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</si>
  <si>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</si>
  <si>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</si>
  <si>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</si>
  <si>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</si>
  <si>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</si>
  <si>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</si>
  <si>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</si>
  <si>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</si>
  <si>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</si>
  <si>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</si>
  <si>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</si>
  <si>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</si>
  <si>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</si>
  <si>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</si>
  <si>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</si>
  <si>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</si>
  <si>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</si>
  <si>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</si>
  <si>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</si>
  <si>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</si>
  <si>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</si>
  <si>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</si>
  <si>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</si>
  <si>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</si>
  <si>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</si>
  <si>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</si>
  <si>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</si>
  <si>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</si>
  <si>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</si>
  <si>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</si>
  <si>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</si>
  <si>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</si>
  <si>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</si>
  <si>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</si>
  <si>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</si>
  <si>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</si>
  <si>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</si>
  <si>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</si>
  <si>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</si>
  <si>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</si>
  <si>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</si>
  <si>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</si>
  <si>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</si>
  <si>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</si>
  <si>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</si>
  <si>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</si>
  <si>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</si>
  <si>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</si>
  <si>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</si>
  <si>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</si>
  <si>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</si>
  <si>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</si>
  <si>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</si>
  <si>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</si>
  <si>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</si>
  <si>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</si>
  <si>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</si>
  <si>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</si>
  <si>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</si>
  <si>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</si>
  <si>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</si>
  <si>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</si>
  <si>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</si>
  <si>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</si>
  <si>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</si>
  <si>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</si>
  <si>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</si>
  <si>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</si>
  <si>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</si>
  <si>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</si>
  <si>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</si>
  <si>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</si>
  <si>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</si>
  <si>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</si>
  <si>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</si>
  <si>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</si>
  <si>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</si>
  <si>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</si>
  <si>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</si>
  <si>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</si>
  <si>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</si>
  <si>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</si>
  <si>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</si>
  <si>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</si>
  <si>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</si>
  <si>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</si>
  <si>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</si>
  <si>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</si>
  <si>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</si>
  <si>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</si>
  <si>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</si>
  <si>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</si>
  <si>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</si>
  <si>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</si>
  <si>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</si>
  <si>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</si>
  <si>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</si>
  <si>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</si>
  <si>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</si>
  <si>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</si>
  <si>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</si>
  <si>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</si>
  <si>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</si>
  <si>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</si>
  <si>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</si>
  <si>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</si>
  <si>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</si>
  <si>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</si>
  <si>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</si>
  <si>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</si>
  <si>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</si>
  <si>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</si>
  <si>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</si>
  <si>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</si>
  <si>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</si>
  <si>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</si>
  <si>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</si>
  <si>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</si>
  <si>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</si>
  <si>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</si>
  <si>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</si>
  <si>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</si>
  <si>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</si>
  <si>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</si>
  <si>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</si>
  <si>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</si>
  <si>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</si>
  <si>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</si>
  <si>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</si>
  <si>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</si>
  <si>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</si>
  <si>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</si>
  <si>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</si>
  <si>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</si>
  <si>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</si>
  <si>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</si>
  <si>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</si>
  <si>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</si>
  <si>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</si>
  <si>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</si>
  <si>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</si>
  <si>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</si>
  <si>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</si>
  <si>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</si>
  <si>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</si>
  <si>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</si>
  <si>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</si>
  <si>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</si>
  <si>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</si>
  <si>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</si>
  <si>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</si>
  <si>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</si>
  <si>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</si>
  <si>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</si>
  <si>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</si>
  <si>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</si>
  <si>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</si>
  <si>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</si>
  <si>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</si>
  <si>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</si>
  <si>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</si>
  <si>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</si>
  <si>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</si>
  <si>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</si>
  <si>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</si>
  <si>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</si>
  <si>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</si>
  <si>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</si>
  <si>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</si>
  <si>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</si>
  <si>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</si>
  <si>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</si>
  <si>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</si>
  <si>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</si>
  <si>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</si>
  <si>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</si>
  <si>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</si>
  <si>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</si>
  <si>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</si>
  <si>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</si>
  <si>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</si>
  <si>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</si>
  <si>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</si>
  <si>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</si>
  <si>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</si>
  <si>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</si>
  <si>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</si>
  <si>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</si>
  <si>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</si>
  <si>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</si>
  <si>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</si>
  <si>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</si>
  <si>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</si>
  <si>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</si>
  <si>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</si>
  <si>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</si>
  <si>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</si>
  <si>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</si>
  <si>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</si>
  <si>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</si>
  <si>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</si>
  <si>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</si>
  <si>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</si>
  <si>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</si>
  <si>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</si>
  <si>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</si>
  <si>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</si>
  <si>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</si>
  <si>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</si>
  <si>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</si>
  <si>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</si>
  <si>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</si>
  <si>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</si>
  <si>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</si>
  <si>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</si>
  <si>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</si>
  <si>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</si>
  <si>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</si>
  <si>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</si>
  <si>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</si>
  <si>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</si>
  <si>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</si>
  <si>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</si>
  <si>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</si>
  <si>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</si>
  <si>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</si>
  <si>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</si>
  <si>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</si>
  <si>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</si>
  <si>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</si>
  <si>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</si>
  <si>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</si>
  <si>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</si>
  <si>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</si>
  <si>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</si>
  <si>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</si>
  <si>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</si>
  <si>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</si>
  <si>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</si>
  <si>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</si>
  <si>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</si>
  <si>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</si>
  <si>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</si>
  <si>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</si>
  <si>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</si>
  <si>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</si>
  <si>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</si>
  <si>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</si>
  <si>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</si>
  <si>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</si>
  <si>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</si>
  <si>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</si>
  <si>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</si>
  <si>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</si>
  <si>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</si>
  <si>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</si>
  <si>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</si>
  <si>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</si>
  <si>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</si>
  <si>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</si>
  <si>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</si>
  <si>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</si>
  <si>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</si>
  <si>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</si>
  <si>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</si>
  <si>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</si>
  <si>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</si>
  <si>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</si>
  <si>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</si>
  <si>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</si>
  <si>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</si>
  <si>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</si>
  <si>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</si>
  <si>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</si>
  <si>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</si>
  <si>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</si>
  <si>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</si>
  <si>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</si>
  <si>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</si>
  <si>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</si>
  <si>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</si>
  <si>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</si>
  <si>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</si>
  <si>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</si>
  <si>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</si>
  <si>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</si>
  <si>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</si>
  <si>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</si>
  <si>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</si>
  <si>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</si>
  <si>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</si>
  <si>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</si>
  <si>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</si>
  <si>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</si>
  <si>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</si>
  <si>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</si>
  <si>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</si>
  <si>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</si>
  <si>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</si>
  <si>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</si>
  <si>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</si>
  <si>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</si>
  <si>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</si>
  <si>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</si>
  <si>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</si>
  <si>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</si>
  <si>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</si>
  <si>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</si>
  <si>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</si>
  <si>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</si>
  <si>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</si>
  <si>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</si>
  <si>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</si>
  <si>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</si>
  <si>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</si>
  <si>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</si>
  <si>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</si>
  <si>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</si>
  <si>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</si>
  <si>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</si>
  <si>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</si>
  <si>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</si>
  <si>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</si>
  <si>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</si>
  <si>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</si>
  <si>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</si>
  <si>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</si>
  <si>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</si>
  <si>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</si>
  <si>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</si>
  <si>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</si>
  <si>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</si>
  <si>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</si>
  <si>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</si>
  <si>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</si>
  <si>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</si>
  <si>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</si>
  <si>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</si>
  <si>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</si>
  <si>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</si>
  <si>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</si>
  <si>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</si>
  <si>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</si>
  <si>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</si>
  <si>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</si>
  <si>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</si>
  <si>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</si>
  <si>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</si>
  <si>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</si>
  <si>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</si>
  <si>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</si>
  <si>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</si>
  <si>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</si>
  <si>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</si>
  <si>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</si>
  <si>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</si>
  <si>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</si>
  <si>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</si>
  <si>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</si>
  <si>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</si>
  <si>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</si>
  <si>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</si>
  <si>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</si>
  <si>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</si>
  <si>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</si>
  <si>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</si>
  <si>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</si>
  <si>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</si>
  <si>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</si>
  <si>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</si>
  <si>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</si>
  <si>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</si>
  <si>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</si>
  <si>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</si>
  <si>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</si>
  <si>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</si>
  <si>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</si>
  <si>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</si>
  <si>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</si>
  <si>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</si>
  <si>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</si>
  <si>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</si>
  <si>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</si>
  <si>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</si>
  <si>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</si>
  <si>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</si>
  <si>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</si>
  <si>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</si>
  <si>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</si>
  <si>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</si>
  <si>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</si>
  <si>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</si>
  <si>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</si>
  <si>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</si>
  <si>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</si>
  <si>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</si>
  <si>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</si>
  <si>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</si>
  <si>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</si>
  <si>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</si>
  <si>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</si>
  <si>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</si>
  <si>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</si>
  <si>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</si>
  <si>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</si>
  <si>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</si>
  <si>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</si>
  <si>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</si>
  <si>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</si>
  <si>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</si>
  <si>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</si>
  <si>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</si>
  <si>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</si>
  <si>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</si>
  <si>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</si>
  <si>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</si>
  <si>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</si>
  <si>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</si>
  <si>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</si>
  <si>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</si>
  <si>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</si>
  <si>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</si>
  <si>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</si>
  <si>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</si>
  <si>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</si>
  <si>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</si>
  <si>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</si>
  <si>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</si>
  <si>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</si>
  <si>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</si>
  <si>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</si>
  <si>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</si>
  <si>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</si>
  <si>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</si>
  <si>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</si>
  <si>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</si>
  <si>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</si>
  <si>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</si>
  <si>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</si>
  <si>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</si>
  <si>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</si>
  <si>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</si>
  <si>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</si>
  <si>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</si>
  <si>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</si>
  <si>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</si>
  <si>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</si>
  <si>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</si>
  <si>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</si>
  <si>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</si>
  <si>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</si>
  <si>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</si>
  <si>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</si>
  <si>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</si>
  <si>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</si>
  <si>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</si>
  <si>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</si>
  <si>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</si>
  <si>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</si>
  <si>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</si>
  <si>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</si>
  <si>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</si>
  <si>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</si>
  <si>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</si>
  <si>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</si>
  <si>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</si>
  <si>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</si>
  <si>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</si>
  <si>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</si>
  <si>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</si>
  <si>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</si>
  <si>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</si>
  <si>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</si>
  <si>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</si>
  <si>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</si>
  <si>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</si>
  <si>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</si>
  <si>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</si>
  <si>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</si>
  <si>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</si>
  <si>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</si>
  <si>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</si>
  <si>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</si>
  <si>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</si>
  <si>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</si>
  <si>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</si>
  <si>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</si>
  <si>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</si>
  <si>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</si>
  <si>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</si>
  <si>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</si>
  <si>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</si>
  <si>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</si>
  <si>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</si>
  <si>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</si>
  <si>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</si>
  <si>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</si>
  <si>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</si>
  <si>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</si>
  <si>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</si>
  <si>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</si>
  <si>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</si>
  <si>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</si>
  <si>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</si>
  <si>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</si>
  <si>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</si>
  <si>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</si>
  <si>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</si>
  <si>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</si>
  <si>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</si>
  <si>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</si>
  <si>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</si>
  <si>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</si>
  <si>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</si>
  <si>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</si>
  <si>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</si>
  <si>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</si>
  <si>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</si>
  <si>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</si>
  <si>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</si>
  <si>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</si>
  <si>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</si>
  <si>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</si>
  <si>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</si>
  <si>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</si>
  <si>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</si>
  <si>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</si>
  <si>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</si>
  <si>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</si>
  <si>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</si>
  <si>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</si>
  <si>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</si>
  <si>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</si>
  <si>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</si>
  <si>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</si>
  <si>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</si>
  <si>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</si>
  <si>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</si>
  <si>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</si>
  <si>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</si>
  <si>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</si>
  <si>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</si>
  <si>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</si>
  <si>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</si>
  <si>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</si>
  <si>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</si>
  <si>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</si>
  <si>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</si>
  <si>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</si>
  <si>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</si>
  <si>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</si>
  <si>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</si>
  <si>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</si>
  <si>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</si>
  <si>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</si>
  <si>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</si>
  <si>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</si>
  <si>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</si>
  <si>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</si>
  <si>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</si>
  <si>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</si>
  <si>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</si>
  <si>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</si>
  <si>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</si>
  <si>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</si>
  <si>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</si>
  <si>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</si>
  <si>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</si>
  <si>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</si>
  <si>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</si>
  <si>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</si>
  <si>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</si>
  <si>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</si>
  <si>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</si>
  <si>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</si>
  <si>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</si>
  <si>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</si>
  <si>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</si>
  <si>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</si>
  <si>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</si>
  <si>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</si>
  <si>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</si>
  <si>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</si>
  <si>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</si>
  <si>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</si>
  <si>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</si>
  <si>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</si>
  <si>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</si>
  <si>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</si>
  <si>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</si>
  <si>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</si>
  <si>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</si>
  <si>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</si>
  <si>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</si>
  <si>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</si>
  <si>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</si>
  <si>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</si>
  <si>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</si>
  <si>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</si>
  <si>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</si>
  <si>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</si>
  <si>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</si>
  <si>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</si>
  <si>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</si>
  <si>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</si>
  <si>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</si>
  <si>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</si>
  <si>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</si>
  <si>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</si>
  <si>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</si>
  <si>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</si>
  <si>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</si>
  <si>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</si>
  <si>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</si>
  <si>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</si>
  <si>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</si>
  <si>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</si>
  <si>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</si>
  <si>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</si>
  <si>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</si>
  <si>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</si>
  <si>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</si>
  <si>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</si>
  <si>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</si>
  <si>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</si>
  <si>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</si>
  <si>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</si>
  <si>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</si>
  <si>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</si>
  <si>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</si>
  <si>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</si>
  <si>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</si>
  <si>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</si>
  <si>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</si>
  <si>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</si>
  <si>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</si>
  <si>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</si>
  <si>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</si>
  <si>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</si>
  <si>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</si>
  <si>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</si>
  <si>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</si>
  <si>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</si>
  <si>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</si>
  <si>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</si>
  <si>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</si>
  <si>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</si>
  <si>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</si>
  <si>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</si>
  <si>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</si>
  <si>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</si>
  <si>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</si>
  <si>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</si>
  <si>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</si>
  <si>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</si>
  <si>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</si>
  <si>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</si>
  <si>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</si>
  <si>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</si>
  <si>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</si>
  <si>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</si>
  <si>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</si>
  <si>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</si>
  <si>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</si>
  <si>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</si>
  <si>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</si>
  <si>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</si>
  <si>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</si>
  <si>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</si>
  <si>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</si>
  <si>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</si>
  <si>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</si>
  <si>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</si>
  <si>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</si>
  <si>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</si>
  <si>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</si>
  <si>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</si>
  <si>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</si>
  <si>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</si>
  <si>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</si>
  <si>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</si>
  <si>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</si>
  <si>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</si>
  <si>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</si>
  <si>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</si>
  <si>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</si>
  <si>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</si>
  <si>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</si>
  <si>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</si>
  <si>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</si>
  <si>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</si>
  <si>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</si>
  <si>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</si>
  <si>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</si>
  <si>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</si>
  <si>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</si>
  <si>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</si>
  <si>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</si>
  <si>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</si>
  <si>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</si>
  <si>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</si>
  <si>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</si>
  <si>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</si>
  <si>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</si>
  <si>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</si>
  <si>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</si>
  <si>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</si>
  <si>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</si>
  <si>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</si>
  <si>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</si>
  <si>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</si>
  <si>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</si>
  <si>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</si>
  <si>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</si>
  <si>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</si>
  <si>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</si>
  <si>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</si>
  <si>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</si>
  <si>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</si>
  <si>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</si>
  <si>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</si>
  <si>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</si>
  <si>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</si>
  <si>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</si>
  <si>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</si>
  <si>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</si>
  <si>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</si>
  <si>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</si>
  <si>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</si>
  <si>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</si>
  <si>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</si>
  <si>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</si>
  <si>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</si>
  <si>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</si>
  <si>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</si>
  <si>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</si>
  <si>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</si>
  <si>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</si>
  <si>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</si>
  <si>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</si>
  <si>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</si>
  <si>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</si>
  <si>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</si>
  <si>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</si>
  <si>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</si>
  <si>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</si>
  <si>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</si>
  <si>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</si>
  <si>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</si>
  <si>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</si>
  <si>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</si>
  <si>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</si>
  <si>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</si>
  <si>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</si>
  <si>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</si>
  <si>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</si>
  <si>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</si>
  <si>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</si>
  <si>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</si>
  <si>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</si>
  <si>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</si>
  <si>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</si>
  <si>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</si>
  <si>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</si>
  <si>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</si>
  <si>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</si>
  <si>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</si>
  <si>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</si>
  <si>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</si>
  <si>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</si>
  <si>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</si>
  <si>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</si>
  <si>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</si>
  <si>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</si>
  <si>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</si>
  <si>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</si>
  <si>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</si>
  <si>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</si>
  <si>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</si>
  <si>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</si>
  <si>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</si>
  <si>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</si>
  <si>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</si>
  <si>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</si>
  <si>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</si>
  <si>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</si>
  <si>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</si>
  <si>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</si>
  <si>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</si>
  <si>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</si>
  <si>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</si>
  <si>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</si>
  <si>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</si>
  <si>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</si>
  <si>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</si>
  <si>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</si>
  <si>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</si>
  <si>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</si>
  <si>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</si>
  <si>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</si>
  <si>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</si>
  <si>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</si>
  <si>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</si>
  <si>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</si>
  <si>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</si>
  <si>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</si>
  <si>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</si>
  <si>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</si>
  <si>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</si>
  <si>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</si>
  <si>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</si>
  <si>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</si>
  <si>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</si>
  <si>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</si>
  <si>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</si>
  <si>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</si>
  <si>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</si>
  <si>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</si>
  <si>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</si>
  <si>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</si>
  <si>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</si>
  <si>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</si>
  <si>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</si>
  <si>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</si>
  <si>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</si>
  <si>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</si>
  <si>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</si>
  <si>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</si>
  <si>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</si>
  <si>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</si>
  <si>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</si>
  <si>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</si>
  <si>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</si>
  <si>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</si>
  <si>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</si>
  <si>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</si>
  <si>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</si>
  <si>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</si>
  <si>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</si>
  <si>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</si>
  <si>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</si>
  <si>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</si>
  <si>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</si>
  <si>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</si>
  <si>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</si>
  <si>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</si>
  <si>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</si>
  <si>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</si>
  <si>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</si>
  <si>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</si>
  <si>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</si>
  <si>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</si>
  <si>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</si>
  <si>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</si>
  <si>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</si>
  <si>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</si>
  <si>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</si>
  <si>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</si>
  <si>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</si>
  <si>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</si>
  <si>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</si>
  <si>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</si>
  <si>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</si>
  <si>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</si>
  <si>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</si>
  <si>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</si>
  <si>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</si>
  <si>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</si>
  <si>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</si>
  <si>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</si>
  <si>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</si>
  <si>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</si>
  <si>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</si>
  <si>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</si>
  <si>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</si>
  <si>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</si>
  <si>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</si>
  <si>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</si>
  <si>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</si>
  <si>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</si>
  <si>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</si>
  <si>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</si>
  <si>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</si>
  <si>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</si>
  <si>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</si>
  <si>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</si>
  <si>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</si>
  <si>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</si>
  <si>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</si>
  <si>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</si>
  <si>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</si>
  <si>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</si>
  <si>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</si>
  <si>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</si>
  <si>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</si>
  <si>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</si>
  <si>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</si>
  <si>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</si>
  <si>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</si>
  <si>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</si>
  <si>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</si>
  <si>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</si>
  <si>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</si>
  <si>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</si>
  <si>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</si>
  <si>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</si>
  <si>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</si>
  <si>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</si>
  <si>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</si>
  <si>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</si>
  <si>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</si>
  <si>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</si>
  <si>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</si>
  <si>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</si>
  <si>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</si>
  <si>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</si>
  <si>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</si>
  <si>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</si>
  <si>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</si>
  <si>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</si>
  <si>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</si>
  <si>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</si>
  <si>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</si>
  <si>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</si>
  <si>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</si>
  <si>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</si>
  <si>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</si>
  <si>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</si>
  <si>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</si>
  <si>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</si>
  <si>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</si>
  <si>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</si>
  <si>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</si>
  <si>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</si>
  <si>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</si>
  <si>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</si>
  <si>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</si>
  <si>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</si>
  <si>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</si>
  <si>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</si>
  <si>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</si>
  <si>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</si>
  <si>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</si>
  <si>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</si>
  <si>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</si>
  <si>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</si>
  <si>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</si>
  <si>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</si>
  <si>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</si>
  <si>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</si>
  <si>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</si>
  <si>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</si>
  <si>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</si>
  <si>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</si>
  <si>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</si>
  <si>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</si>
  <si>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</si>
  <si>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</si>
  <si>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</si>
  <si>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</si>
  <si>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</si>
  <si>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</si>
  <si>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</si>
  <si>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</si>
  <si>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</si>
  <si>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</si>
  <si>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</si>
  <si>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</si>
  <si>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</si>
  <si>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</si>
  <si>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</si>
  <si>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</si>
  <si>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</si>
  <si>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</si>
  <si>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</si>
  <si>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</si>
  <si>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</si>
  <si>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</si>
  <si>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</si>
  <si>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</si>
  <si>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</si>
  <si>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</si>
  <si>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</si>
  <si>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</si>
  <si>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</si>
  <si>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</si>
  <si>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</si>
  <si>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</si>
  <si>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</si>
  <si>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</si>
  <si>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</si>
  <si>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</si>
  <si>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</si>
  <si>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</si>
  <si>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</si>
  <si>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</si>
  <si>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</si>
  <si>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</si>
  <si>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</si>
  <si>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</si>
  <si>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</si>
  <si>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</si>
  <si>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</si>
  <si>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</si>
  <si>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</si>
  <si>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</si>
  <si>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</si>
  <si>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</si>
  <si>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</si>
  <si>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</si>
  <si>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</si>
  <si>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</si>
  <si>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</si>
  <si>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</si>
  <si>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</si>
  <si>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</si>
  <si>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</si>
  <si>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</si>
  <si>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</si>
  <si>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</si>
  <si>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</si>
  <si>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</si>
  <si>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</si>
  <si>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</si>
  <si>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</si>
  <si>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</si>
  <si>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</si>
  <si>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</si>
  <si>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</si>
  <si>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</si>
  <si>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</si>
  <si>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</si>
  <si>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</si>
  <si>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</si>
  <si>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</si>
  <si>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</si>
  <si>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</si>
  <si>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</si>
  <si>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</si>
  <si>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</si>
  <si>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</si>
  <si>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</si>
  <si>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</si>
  <si>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</si>
  <si>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</si>
  <si>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</si>
  <si>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</si>
  <si>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</si>
  <si>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</si>
  <si>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</si>
  <si>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</si>
  <si>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</si>
  <si>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</si>
  <si>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</si>
  <si>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</si>
  <si>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</si>
  <si>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</si>
  <si>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</si>
  <si>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</si>
  <si>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</si>
  <si>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</si>
  <si>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</si>
  <si>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</si>
  <si>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</si>
  <si>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</si>
  <si>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</si>
  <si>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</si>
  <si>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</si>
  <si>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</si>
  <si>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</si>
  <si>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</si>
  <si>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</si>
  <si>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</si>
  <si>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</si>
  <si>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</si>
  <si>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</si>
  <si>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</si>
  <si>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</si>
  <si>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</si>
  <si>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</si>
  <si>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</si>
  <si>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</si>
  <si>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</si>
  <si>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</si>
  <si>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</si>
  <si>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</si>
  <si>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</si>
  <si>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</si>
  <si>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</si>
  <si>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</si>
  <si>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</si>
  <si>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</si>
  <si>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</si>
  <si>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</si>
  <si>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</si>
  <si>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</si>
  <si>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</si>
  <si>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</si>
  <si>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</si>
  <si>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</si>
  <si>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</si>
  <si>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</si>
  <si>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</si>
  <si>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</si>
  <si>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</si>
  <si>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</si>
  <si>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</si>
  <si>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</si>
  <si>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</si>
  <si>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</si>
  <si>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</si>
  <si>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</si>
  <si>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</si>
  <si>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</si>
  <si>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</si>
  <si>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</si>
  <si>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</si>
  <si>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</si>
  <si>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</si>
  <si>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</si>
  <si>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</si>
  <si>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</si>
  <si>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</si>
  <si>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</si>
  <si>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</si>
  <si>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</si>
  <si>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</si>
  <si>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</si>
  <si>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</si>
  <si>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</si>
  <si>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</si>
  <si>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</si>
  <si>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</si>
  <si>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</si>
  <si>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</si>
  <si>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</si>
  <si>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</si>
  <si>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</si>
  <si>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</si>
  <si>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</si>
  <si>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</si>
  <si>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</si>
  <si>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</si>
  <si>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</si>
  <si>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</si>
  <si>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</si>
  <si>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</si>
  <si>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</si>
  <si>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</si>
  <si>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</si>
  <si>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</si>
  <si>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</si>
  <si>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</si>
  <si>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</si>
  <si>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</si>
  <si>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</si>
  <si>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</si>
  <si>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</si>
  <si>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</si>
  <si>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</si>
  <si>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</si>
  <si>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</si>
  <si>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</si>
  <si>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</si>
  <si>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</si>
  <si>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</si>
  <si>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</si>
  <si>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</si>
  <si>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</si>
  <si>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</si>
  <si>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</si>
  <si>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</si>
  <si>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</si>
  <si>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</si>
  <si>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</si>
  <si>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</si>
  <si>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</si>
  <si>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</si>
  <si>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</si>
  <si>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</si>
  <si>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</si>
  <si>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</si>
  <si>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</si>
  <si>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</si>
  <si>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</si>
  <si>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</si>
  <si>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</si>
  <si>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</si>
  <si>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</si>
  <si>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</si>
  <si>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</si>
  <si>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</si>
  <si>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</si>
  <si>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</si>
  <si>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</si>
  <si>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</si>
  <si>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</si>
  <si>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</si>
  <si>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</si>
  <si>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</si>
  <si>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</si>
  <si>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</si>
  <si>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</si>
  <si>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</si>
  <si>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</si>
  <si>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</si>
  <si>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</si>
  <si>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</si>
  <si>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</si>
  <si>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</si>
  <si>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</si>
  <si>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</si>
  <si>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</si>
  <si>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</si>
  <si>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</si>
  <si>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</si>
  <si>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</si>
  <si>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</si>
  <si>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</si>
  <si>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</si>
  <si>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</si>
  <si>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</si>
  <si>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</si>
  <si>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</si>
  <si>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</si>
  <si>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</si>
  <si>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</si>
  <si>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</si>
  <si>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</si>
  <si>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</si>
  <si>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</si>
  <si>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</si>
  <si>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</si>
  <si>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</si>
  <si>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</si>
  <si>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</si>
  <si>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</si>
  <si>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</si>
  <si>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</si>
  <si>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</si>
  <si>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</si>
  <si>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</si>
  <si>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</si>
  <si>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</si>
  <si>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</si>
  <si>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</si>
  <si>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</si>
  <si>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</si>
  <si>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</si>
  <si>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</si>
  <si>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</si>
  <si>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</si>
  <si>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</si>
  <si>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</si>
  <si>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</si>
  <si>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</si>
  <si>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</si>
  <si>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</si>
  <si>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</si>
  <si>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</si>
  <si>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</si>
  <si>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</si>
  <si>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</si>
  <si>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</si>
  <si>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</si>
  <si>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</si>
  <si>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</si>
  <si>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</si>
  <si>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</si>
  <si>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</si>
  <si>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</si>
  <si>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</si>
  <si>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</si>
  <si>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</si>
  <si>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</si>
  <si>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</si>
  <si>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</si>
  <si>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</si>
  <si>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</si>
  <si>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</si>
  <si>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</si>
  <si>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</si>
  <si>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</si>
  <si>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</si>
  <si>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</si>
  <si>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</si>
  <si>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</si>
  <si>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</si>
  <si>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</si>
  <si>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</si>
  <si>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</si>
  <si>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</si>
  <si>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</si>
  <si>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</si>
  <si>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</si>
  <si>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</si>
  <si>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</si>
  <si>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</si>
  <si>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</si>
  <si>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</si>
  <si>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</si>
  <si>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</si>
  <si>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</si>
  <si>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</si>
  <si>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</si>
  <si>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</si>
  <si>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</si>
  <si>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</si>
  <si>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</si>
  <si>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</si>
  <si>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</si>
  <si>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</si>
  <si>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</si>
  <si>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</si>
  <si>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</si>
  <si>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</si>
  <si>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</si>
  <si>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</si>
  <si>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</si>
  <si>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</si>
  <si>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</si>
  <si>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</si>
  <si>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</si>
  <si>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</si>
  <si>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</si>
  <si>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</si>
  <si>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</si>
  <si>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</si>
  <si>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</si>
  <si>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</si>
  <si>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</si>
  <si>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</si>
  <si>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</si>
  <si>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</si>
  <si>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</si>
  <si>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</si>
  <si>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</si>
  <si>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</si>
  <si>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</si>
  <si>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</si>
  <si>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</si>
  <si>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</si>
  <si>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</si>
  <si>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</si>
  <si>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</si>
  <si>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</si>
  <si>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</si>
  <si>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</si>
  <si>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</si>
  <si>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</si>
  <si>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</si>
  <si>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</si>
  <si>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</si>
  <si>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</si>
  <si>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</si>
  <si>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</si>
  <si>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</si>
  <si>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</si>
  <si>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</si>
  <si>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</si>
  <si>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</si>
  <si>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</si>
  <si>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</si>
  <si>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</si>
  <si>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</si>
  <si>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</si>
  <si>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</si>
  <si>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</si>
  <si>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</si>
  <si>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</si>
  <si>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</si>
  <si>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</si>
  <si>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</si>
  <si>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</si>
  <si>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</si>
  <si>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</si>
  <si>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</si>
  <si>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</si>
  <si>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</si>
  <si>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</si>
  <si>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</si>
  <si>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</si>
  <si>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</si>
  <si>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</si>
  <si>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</si>
  <si>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</si>
  <si>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</si>
  <si>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</si>
  <si>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</si>
  <si>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</si>
  <si>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</si>
  <si>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</si>
  <si>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</si>
  <si>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</si>
  <si>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</si>
  <si>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</si>
  <si>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</si>
  <si>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</si>
  <si>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</si>
  <si>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</si>
  <si>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</si>
  <si>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</si>
  <si>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</si>
  <si>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</si>
  <si>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</si>
  <si>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</si>
  <si>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</si>
  <si>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</si>
  <si>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</si>
  <si>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</si>
  <si>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</si>
  <si>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</si>
  <si>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</si>
  <si>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</si>
  <si>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</si>
  <si>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</si>
  <si>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</si>
  <si>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</si>
  <si>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</si>
  <si>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</si>
  <si>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</si>
  <si>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</si>
  <si>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</si>
  <si>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</si>
  <si>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</si>
  <si>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</si>
  <si>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</si>
  <si>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</si>
  <si>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</si>
  <si>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</si>
  <si>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</si>
  <si>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</si>
  <si>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</si>
  <si>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</si>
  <si>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</si>
  <si>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</si>
  <si>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</si>
  <si>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</si>
  <si>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</si>
  <si>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</si>
  <si>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</si>
  <si>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</si>
  <si>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</si>
  <si>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</si>
  <si>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</si>
  <si>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</si>
  <si>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</si>
  <si>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</si>
  <si>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</si>
  <si>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</si>
  <si>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</si>
  <si>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</si>
  <si>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</si>
  <si>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</si>
  <si>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</si>
  <si>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</si>
  <si>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</si>
  <si>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</si>
  <si>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</si>
  <si>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</si>
  <si>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</si>
  <si>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</si>
  <si>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</si>
  <si>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</si>
  <si>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</si>
  <si>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</si>
  <si>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</si>
  <si>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</si>
  <si>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</si>
  <si>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</si>
  <si>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</si>
  <si>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</si>
  <si>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</si>
  <si>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</si>
  <si>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</si>
  <si>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</si>
  <si>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</si>
  <si>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</si>
  <si>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</si>
  <si>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</si>
  <si>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</si>
  <si>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</si>
  <si>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</si>
  <si>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</si>
  <si>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</si>
  <si>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</si>
  <si>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</si>
  <si>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</si>
  <si>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</si>
  <si>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</si>
  <si>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</si>
  <si>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</si>
  <si>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</si>
  <si>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</si>
  <si>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</si>
  <si>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</si>
  <si>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</si>
  <si>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</si>
  <si>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</si>
  <si>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</si>
  <si>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</si>
  <si>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</si>
  <si>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</si>
  <si>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</si>
  <si>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</si>
  <si>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</si>
  <si>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</si>
  <si>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</si>
  <si>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</si>
  <si>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</si>
  <si>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</si>
  <si>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</si>
  <si>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</si>
  <si>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</si>
  <si>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</si>
  <si>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</si>
  <si>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</si>
  <si>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</si>
  <si>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</si>
  <si>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</si>
  <si>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</si>
  <si>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</si>
  <si>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</si>
  <si>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</si>
  <si>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</si>
  <si>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</si>
  <si>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</si>
  <si>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</si>
  <si>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</si>
  <si>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</si>
  <si>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</si>
  <si>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</si>
  <si>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</si>
  <si>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</si>
  <si>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</si>
  <si>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</si>
  <si>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</si>
  <si>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</si>
  <si>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</si>
  <si>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</si>
  <si>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</si>
  <si>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</si>
  <si>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</si>
  <si>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</si>
  <si>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</si>
  <si>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</si>
  <si>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</si>
  <si>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</si>
  <si>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</si>
  <si>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</si>
  <si>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</si>
  <si>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</si>
  <si>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</si>
  <si>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</si>
  <si>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</si>
  <si>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</si>
  <si>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</si>
  <si>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</si>
  <si>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</si>
  <si>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</si>
  <si>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</si>
  <si>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</si>
  <si>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</si>
  <si>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</si>
  <si>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</si>
  <si>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</si>
  <si>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</si>
  <si>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</si>
  <si>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</si>
  <si>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</si>
  <si>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</si>
  <si>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</si>
  <si>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</si>
  <si>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</si>
  <si>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</si>
  <si>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</si>
  <si>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</si>
  <si>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</si>
  <si>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</si>
  <si>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</si>
  <si>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</si>
  <si>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</si>
  <si>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</si>
  <si>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</si>
  <si>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</si>
  <si>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</si>
  <si>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</si>
  <si>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</si>
  <si>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</si>
  <si>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</si>
  <si>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</si>
  <si>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</si>
  <si>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</si>
  <si>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</si>
  <si>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</si>
  <si>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</si>
  <si>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</si>
  <si>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</si>
  <si>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</si>
  <si>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</si>
  <si>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</si>
  <si>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</si>
  <si>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</si>
  <si>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</si>
  <si>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</si>
  <si>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</si>
  <si>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</si>
  <si>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</si>
  <si>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</si>
  <si>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</si>
  <si>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</si>
  <si>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</si>
  <si>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</si>
  <si>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</si>
  <si>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</si>
  <si>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</si>
  <si>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</si>
  <si>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</si>
  <si>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</si>
  <si>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</si>
  <si>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</si>
  <si>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</si>
  <si>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</si>
  <si>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</si>
  <si>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</si>
  <si>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</si>
  <si>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</si>
  <si>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</si>
  <si>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</si>
  <si>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</si>
  <si>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</si>
  <si>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</si>
  <si>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</si>
  <si>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</si>
  <si>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</si>
  <si>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</si>
  <si>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</si>
  <si>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</si>
  <si>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</si>
  <si>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</si>
  <si>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</si>
  <si>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</si>
  <si>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</si>
  <si>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</si>
  <si>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</si>
  <si>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</si>
  <si>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</si>
  <si>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</si>
  <si>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</si>
  <si>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</si>
  <si>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</si>
  <si>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</si>
  <si>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</si>
  <si>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</si>
  <si>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</si>
  <si>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</si>
  <si>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</si>
  <si>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</si>
  <si>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</si>
  <si>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</si>
  <si>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</si>
  <si>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</si>
  <si>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</si>
  <si>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</si>
  <si>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</si>
  <si>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</si>
  <si>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</si>
  <si>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</si>
  <si>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</si>
  <si>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</si>
  <si>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</si>
  <si>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</si>
  <si>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</si>
  <si>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</si>
  <si>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</si>
  <si>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</si>
  <si>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</si>
  <si>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</si>
  <si>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</si>
  <si>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</si>
  <si>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</si>
  <si>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</si>
  <si>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</si>
  <si>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</si>
  <si>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</si>
  <si>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</si>
  <si>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</si>
  <si>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</si>
  <si>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</si>
  <si>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</si>
  <si>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</si>
  <si>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</si>
  <si>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</si>
  <si>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</si>
  <si>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</si>
  <si>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</si>
  <si>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</si>
  <si>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</si>
  <si>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</si>
  <si>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</si>
  <si>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</si>
  <si>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</si>
  <si>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</si>
  <si>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</si>
  <si>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</si>
  <si>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</si>
  <si>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</si>
  <si>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</si>
  <si>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</si>
  <si>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</si>
  <si>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</si>
  <si>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</si>
  <si>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</si>
  <si>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</si>
  <si>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</si>
  <si>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</si>
  <si>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</si>
  <si>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</si>
  <si>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</si>
  <si>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</si>
  <si>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</si>
  <si>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</si>
  <si>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</si>
  <si>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</si>
  <si>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</si>
  <si>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</si>
  <si>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</si>
  <si>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</si>
  <si>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</si>
  <si>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</si>
  <si>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</si>
  <si>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</si>
  <si>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</si>
  <si>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</si>
  <si>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</si>
  <si>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</si>
  <si>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</si>
  <si>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</si>
  <si>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</si>
  <si>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</si>
  <si>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</si>
  <si>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</si>
  <si>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</si>
  <si>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</si>
  <si>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</si>
  <si>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</si>
  <si>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</si>
  <si>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</si>
  <si>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</si>
  <si>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</si>
  <si>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</si>
  <si>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</si>
  <si>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</si>
  <si>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</si>
  <si>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</si>
  <si>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</si>
  <si>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</si>
  <si>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</si>
  <si>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</si>
  <si>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</si>
  <si>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</si>
  <si>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</si>
  <si>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</si>
  <si>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</si>
  <si>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</si>
  <si>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</si>
  <si>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</si>
  <si>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</si>
  <si>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</si>
  <si>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</si>
  <si>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</si>
  <si>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</si>
  <si>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</si>
  <si>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</si>
  <si>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</si>
  <si>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</si>
  <si>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</si>
  <si>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</si>
  <si>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</si>
  <si>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</si>
  <si>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</si>
  <si>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</si>
  <si>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</si>
  <si>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</si>
  <si>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</si>
  <si>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</si>
  <si>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</si>
  <si>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</si>
  <si>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</si>
  <si>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</si>
  <si>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</si>
  <si>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</si>
  <si>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</si>
  <si>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</si>
  <si>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</si>
  <si>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</si>
  <si>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</si>
  <si>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</si>
  <si>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</si>
  <si>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</si>
  <si>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</si>
  <si>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</si>
  <si>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</si>
  <si>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</si>
  <si>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</si>
  <si>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</si>
  <si>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</si>
  <si>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</si>
  <si>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</si>
  <si>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</si>
  <si>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</si>
  <si>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</si>
  <si>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</si>
  <si>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</si>
  <si>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</si>
  <si>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</si>
  <si>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</si>
  <si>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</si>
  <si>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</si>
  <si>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</si>
  <si>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</si>
  <si>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</si>
  <si>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</si>
  <si>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</si>
  <si>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</si>
  <si>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</si>
  <si>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</si>
  <si>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</si>
  <si>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</si>
  <si>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</si>
  <si>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</si>
  <si>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</si>
  <si>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</si>
  <si>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</si>
  <si>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</si>
  <si>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</si>
  <si>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</si>
  <si>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</si>
  <si>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</si>
  <si>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</si>
  <si>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</si>
  <si>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</si>
  <si>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</si>
  <si>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</si>
  <si>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</si>
  <si>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</si>
  <si>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</si>
  <si>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</si>
  <si>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</si>
  <si>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</si>
  <si>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</si>
  <si>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</si>
  <si>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</si>
  <si>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</si>
  <si>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</si>
  <si>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</si>
  <si>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</si>
  <si>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</si>
  <si>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</si>
  <si>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</si>
  <si>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</si>
  <si>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</si>
  <si>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</si>
  <si>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</si>
  <si>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</si>
  <si>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</si>
  <si>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</si>
  <si>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</si>
  <si>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</si>
  <si>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</si>
  <si>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</si>
  <si>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</si>
  <si>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</si>
  <si>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</si>
  <si>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</si>
  <si>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</si>
  <si>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</si>
  <si>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</si>
  <si>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</si>
  <si>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</si>
  <si>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</si>
  <si>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</si>
  <si>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</si>
  <si>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</si>
  <si>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</si>
  <si>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</si>
  <si>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</si>
  <si>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</si>
  <si>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</si>
  <si>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</si>
  <si>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</si>
  <si>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</si>
  <si>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</si>
  <si>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</si>
  <si>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</si>
  <si>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</si>
  <si>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</si>
  <si>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</si>
  <si>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</si>
  <si>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</si>
  <si>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</si>
  <si>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</si>
  <si>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</si>
  <si>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</si>
  <si>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</si>
  <si>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</si>
  <si>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</si>
  <si>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</si>
  <si>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</si>
  <si>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</si>
  <si>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</si>
  <si>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</si>
  <si>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</si>
  <si>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</si>
  <si>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</si>
  <si>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</si>
  <si>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</si>
  <si>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</si>
  <si>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</si>
  <si>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</si>
  <si>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</si>
  <si>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</si>
  <si>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</si>
  <si>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</si>
  <si>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</si>
  <si>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</si>
  <si>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</si>
  <si>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</si>
  <si>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</si>
  <si>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</si>
  <si>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</si>
  <si>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</si>
  <si>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</si>
  <si>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</si>
  <si>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</si>
  <si>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</si>
  <si>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</si>
  <si>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</si>
  <si>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</si>
  <si>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</si>
  <si>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</si>
  <si>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</si>
  <si>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</si>
  <si>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</si>
  <si>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</si>
  <si>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</si>
  <si>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</si>
  <si>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</si>
  <si>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</si>
  <si>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</si>
  <si>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</si>
  <si>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</si>
  <si>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</si>
  <si>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</si>
  <si>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</si>
  <si>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</si>
  <si>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</si>
  <si>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</si>
  <si>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</si>
  <si>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</si>
  <si>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</si>
  <si>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</si>
  <si>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</si>
  <si>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</si>
  <si>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</si>
  <si>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</si>
  <si>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</si>
  <si>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</si>
  <si>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</si>
  <si>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</si>
  <si>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</si>
  <si>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</si>
  <si>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</si>
  <si>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</si>
  <si>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</si>
  <si>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</si>
  <si>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</si>
  <si>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</si>
  <si>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</si>
  <si>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</si>
  <si>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</si>
  <si>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</si>
  <si>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</si>
  <si>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</si>
  <si>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</si>
  <si>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</si>
  <si>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</si>
  <si>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</si>
  <si>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</si>
  <si>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</si>
  <si>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</si>
  <si>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</si>
  <si>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</si>
  <si>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</si>
  <si>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</si>
  <si>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</si>
  <si>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</si>
  <si>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</si>
  <si>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</si>
  <si>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</si>
  <si>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</si>
  <si>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</si>
  <si>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</si>
  <si>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</si>
  <si>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</si>
  <si>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</si>
  <si>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</si>
  <si>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</si>
  <si>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</si>
  <si>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</si>
  <si>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</si>
  <si>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</si>
  <si>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</si>
  <si>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</si>
  <si>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</si>
  <si>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</si>
  <si>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</si>
  <si>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</si>
  <si>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</si>
  <si>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</si>
  <si>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</si>
  <si>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</si>
  <si>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</si>
  <si>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</si>
  <si>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</si>
  <si>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</si>
  <si>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</si>
  <si>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</si>
  <si>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</si>
  <si>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</si>
  <si>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</si>
  <si>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</si>
  <si>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</si>
  <si>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</si>
  <si>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</si>
  <si>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</si>
  <si>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</si>
  <si>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</si>
  <si>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</si>
  <si>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</si>
  <si>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</si>
  <si>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</si>
  <si>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</si>
  <si>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</si>
  <si>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</si>
  <si>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</si>
  <si>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</si>
  <si>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</si>
  <si>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</si>
  <si>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</si>
  <si>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</si>
  <si>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</si>
  <si>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</si>
  <si>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</si>
  <si>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</si>
  <si>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</si>
  <si>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</si>
  <si>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</si>
  <si>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</si>
  <si>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</si>
  <si>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</si>
  <si>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</si>
  <si>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</si>
  <si>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</si>
  <si>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</si>
  <si>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</si>
  <si>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</si>
  <si>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</si>
  <si>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</si>
  <si>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</si>
  <si>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</si>
  <si>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</si>
  <si>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</si>
  <si>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</si>
  <si>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</si>
  <si>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</si>
  <si>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</si>
  <si>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</si>
  <si>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</si>
  <si>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</si>
  <si>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</si>
  <si>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</si>
  <si>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</si>
  <si>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</si>
  <si>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</si>
  <si>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</si>
  <si>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</si>
  <si>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</si>
  <si>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</si>
  <si>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</si>
  <si>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</si>
  <si>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</si>
  <si>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</si>
  <si>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</si>
  <si>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</si>
  <si>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</si>
  <si>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</si>
  <si>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</si>
  <si>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</si>
  <si>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</si>
  <si>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</si>
  <si>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</si>
  <si>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</si>
  <si>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</si>
  <si>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</si>
  <si>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</si>
  <si>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</si>
  <si>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</si>
  <si>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</si>
  <si>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</si>
  <si>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</si>
  <si>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</si>
  <si>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</si>
  <si>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</si>
  <si>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</si>
  <si>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</si>
  <si>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</si>
  <si>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</si>
  <si>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</si>
  <si>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</si>
  <si>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</si>
  <si>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</si>
  <si>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</si>
  <si>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</si>
  <si>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</si>
  <si>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</si>
  <si>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</si>
  <si>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</si>
  <si>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</si>
  <si>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</si>
  <si>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</si>
  <si>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</si>
  <si>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</si>
  <si>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</si>
  <si>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</si>
  <si>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</si>
  <si>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</si>
  <si>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</si>
  <si>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</si>
  <si>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</si>
  <si>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</si>
  <si>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</si>
  <si>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</si>
  <si>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</si>
  <si>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</si>
  <si>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</si>
  <si>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</si>
  <si>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</si>
  <si>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</si>
  <si>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</si>
  <si>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</si>
  <si>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</si>
  <si>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</si>
  <si>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</si>
  <si>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</si>
  <si>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</si>
  <si>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</si>
  <si>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</si>
  <si>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</si>
  <si>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</si>
  <si>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</si>
  <si>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</si>
  <si>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</si>
  <si>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</si>
  <si>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</si>
  <si>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</si>
  <si>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</si>
  <si>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</si>
  <si>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</si>
  <si>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</si>
  <si>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</si>
  <si>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</si>
  <si>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</si>
  <si>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</si>
  <si>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</si>
  <si>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</si>
  <si>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</si>
  <si>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</si>
  <si>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</si>
  <si>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</si>
  <si>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</si>
  <si>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</si>
  <si>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</si>
  <si>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</si>
  <si>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</si>
  <si>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</si>
  <si>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</si>
  <si>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</si>
  <si>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</si>
  <si>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</si>
  <si>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</si>
  <si>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</si>
  <si>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</si>
  <si>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</si>
  <si>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</si>
  <si>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</si>
  <si>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</si>
  <si>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</si>
  <si>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</si>
  <si>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</si>
  <si>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</si>
  <si>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</si>
  <si>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</si>
  <si>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</si>
  <si>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</si>
  <si>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</si>
  <si>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</si>
  <si>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</si>
  <si>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</si>
  <si>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</si>
  <si>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</si>
  <si>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</si>
  <si>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</si>
  <si>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</si>
  <si>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</si>
  <si>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</si>
  <si>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</si>
  <si>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</si>
  <si>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</si>
  <si>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</si>
  <si>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</si>
  <si>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</si>
  <si>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</si>
  <si>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</si>
  <si>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</si>
  <si>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</si>
  <si>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</si>
  <si>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</si>
  <si>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</si>
  <si>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</si>
  <si>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</si>
  <si>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</si>
  <si>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</si>
  <si>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</si>
  <si>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</si>
  <si>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</si>
  <si>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</si>
  <si>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</si>
  <si>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</si>
  <si>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</si>
  <si>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</si>
  <si>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</si>
  <si>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</si>
  <si>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</si>
  <si>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</si>
  <si>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</si>
  <si>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</si>
  <si>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</si>
  <si>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</si>
  <si>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</si>
  <si>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</si>
  <si>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</si>
  <si>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</si>
  <si>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</si>
  <si>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</si>
  <si>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</si>
  <si>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</si>
  <si>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</si>
  <si>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</si>
  <si>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</si>
  <si>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</si>
  <si>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</si>
  <si>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</si>
  <si>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</si>
  <si>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</si>
  <si>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</si>
  <si>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</si>
  <si>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</si>
  <si>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</si>
  <si>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</si>
  <si>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</si>
  <si>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</si>
  <si>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</si>
  <si>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</si>
  <si>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</si>
  <si>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</si>
  <si>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</si>
  <si>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</si>
  <si>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</si>
  <si>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</si>
  <si>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</si>
  <si>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</si>
  <si>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</si>
  <si>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</si>
  <si>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</si>
  <si>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</si>
  <si>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</si>
  <si>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</si>
  <si>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</si>
  <si>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</si>
  <si>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</si>
  <si>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</si>
  <si>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</si>
  <si>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</si>
  <si>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</si>
  <si>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</si>
  <si>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</si>
  <si>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</si>
  <si>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</si>
  <si>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</si>
  <si>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</si>
  <si>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</si>
  <si>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</si>
  <si>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</si>
  <si>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</si>
  <si>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</si>
  <si>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</si>
  <si>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</si>
  <si>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</si>
  <si>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</si>
  <si>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</si>
  <si>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</si>
  <si>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</si>
  <si>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</si>
  <si>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</si>
  <si>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</si>
  <si>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</si>
  <si>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</si>
  <si>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</si>
  <si>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</si>
  <si>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</si>
  <si>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</si>
  <si>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</si>
  <si>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</si>
  <si>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</si>
  <si>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</si>
  <si>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</si>
  <si>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</si>
  <si>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</si>
  <si>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</si>
  <si>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</si>
  <si>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</si>
  <si>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</si>
  <si>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</si>
  <si>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</si>
  <si>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</si>
  <si>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</si>
  <si>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</si>
  <si>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</si>
  <si>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</si>
  <si>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</si>
  <si>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</si>
  <si>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</si>
  <si>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</si>
  <si>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</si>
  <si>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</si>
  <si>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</si>
  <si>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</si>
  <si>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</si>
  <si>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</si>
  <si>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</si>
  <si>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</si>
  <si>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</si>
  <si>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</si>
  <si>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</si>
  <si>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</si>
  <si>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</si>
  <si>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</si>
  <si>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</si>
  <si>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</si>
  <si>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</si>
  <si>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</si>
  <si>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</si>
  <si>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</si>
  <si>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</si>
  <si>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</si>
  <si>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</si>
  <si>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</si>
  <si>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</si>
  <si>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</si>
  <si>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</si>
  <si>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</si>
  <si>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</si>
  <si>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</si>
  <si>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</si>
  <si>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</si>
  <si>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</si>
  <si>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</si>
  <si>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</si>
  <si>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</si>
  <si>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</si>
  <si>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</si>
  <si>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</si>
  <si>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</si>
  <si>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</si>
  <si>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</si>
  <si>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</si>
  <si>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</si>
  <si>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</si>
  <si>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</si>
  <si>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</si>
  <si>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</si>
  <si>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</si>
  <si>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</si>
  <si>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</si>
  <si>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</si>
  <si>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</si>
  <si>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</si>
  <si>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</si>
  <si>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</si>
  <si>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</si>
  <si>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</si>
  <si>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</si>
  <si>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</si>
  <si>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</si>
  <si>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</si>
  <si>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</si>
  <si>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</si>
  <si>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</si>
  <si>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</si>
  <si>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</si>
  <si>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</si>
  <si>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</si>
  <si>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</si>
  <si>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</si>
  <si>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</si>
  <si>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</si>
  <si>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</si>
  <si>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</si>
  <si>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</si>
  <si>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</si>
  <si>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</si>
  <si>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</si>
  <si>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</si>
  <si>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</si>
  <si>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</si>
  <si>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</si>
  <si>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</si>
  <si>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</si>
  <si>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</si>
  <si>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</si>
  <si>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</si>
  <si>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</si>
  <si>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</si>
  <si>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</si>
  <si>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</si>
  <si>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</si>
  <si>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</si>
  <si>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</si>
  <si>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</si>
  <si>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</si>
  <si>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</si>
  <si>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</si>
  <si>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</si>
  <si>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</si>
  <si>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</si>
  <si>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</si>
  <si>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</si>
  <si>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</si>
  <si>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</si>
  <si>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</si>
  <si>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</si>
  <si>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</si>
  <si>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</si>
  <si>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</si>
  <si>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</si>
  <si>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</si>
  <si>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</si>
  <si>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</si>
  <si>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</si>
  <si>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</si>
  <si>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</si>
  <si>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</si>
  <si>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</si>
  <si>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</si>
  <si>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</si>
  <si>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</si>
  <si>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</si>
  <si>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</si>
  <si>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</si>
  <si>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</si>
  <si>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</si>
  <si>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</si>
  <si>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</si>
  <si>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</si>
  <si>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</si>
  <si>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</si>
  <si>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</si>
  <si>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</si>
  <si>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</si>
  <si>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</si>
  <si>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</si>
  <si>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</si>
  <si>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</si>
  <si>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</si>
  <si>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</si>
  <si>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</si>
  <si>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</si>
  <si>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</si>
  <si>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</si>
  <si>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</si>
  <si>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</si>
  <si>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</si>
  <si>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</si>
  <si>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</si>
  <si>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</si>
  <si>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</si>
  <si>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</si>
  <si>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</si>
  <si>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</si>
  <si>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</si>
  <si>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</si>
  <si>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</si>
  <si>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</si>
  <si>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</si>
  <si>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</si>
  <si>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</si>
  <si>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</si>
  <si>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</si>
  <si>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</si>
  <si>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</si>
  <si>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</si>
  <si>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</si>
  <si>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</si>
  <si>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</si>
  <si>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</si>
  <si>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</si>
  <si>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</si>
  <si>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</si>
  <si>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</si>
  <si>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</si>
  <si>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</si>
  <si>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</si>
  <si>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</si>
  <si>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</si>
  <si>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</si>
  <si>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</si>
  <si>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</si>
  <si>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</si>
  <si>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</si>
  <si>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</si>
  <si>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</si>
  <si>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</si>
  <si>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</si>
  <si>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</si>
  <si>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</si>
  <si>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</si>
  <si>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</si>
  <si>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</si>
  <si>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</si>
  <si>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</si>
  <si>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</si>
  <si>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</si>
  <si>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</si>
  <si>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</si>
  <si>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</si>
  <si>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</si>
  <si>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</si>
  <si>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</si>
  <si>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</si>
  <si>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</si>
  <si>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</si>
  <si>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</si>
  <si>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</si>
  <si>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</si>
  <si>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</si>
  <si>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</si>
  <si>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</si>
  <si>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</si>
  <si>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</si>
  <si>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</si>
  <si>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</si>
  <si>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</si>
  <si>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</si>
  <si>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</si>
  <si>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</si>
  <si>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</si>
  <si>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</si>
  <si>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</si>
  <si>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</si>
  <si>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</si>
  <si>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</si>
  <si>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</si>
  <si>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</si>
  <si>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</si>
  <si>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</si>
  <si>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</si>
  <si>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</si>
  <si>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</si>
  <si>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</si>
  <si>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</si>
  <si>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</si>
  <si>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</si>
  <si>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</si>
  <si>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</si>
  <si>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</si>
  <si>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</si>
  <si>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</si>
  <si>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</si>
  <si>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</si>
  <si>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</si>
  <si>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</si>
  <si>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</si>
  <si>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</si>
  <si>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</si>
  <si>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</si>
  <si>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</si>
  <si>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</si>
  <si>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</si>
  <si>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</si>
  <si>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</si>
  <si>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</si>
  <si>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</si>
  <si>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</si>
  <si>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</si>
  <si>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</si>
  <si>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</si>
  <si>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</si>
  <si>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</si>
  <si>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</si>
  <si>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</si>
  <si>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</si>
  <si>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</si>
  <si>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</si>
  <si>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</si>
  <si>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</si>
  <si>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</si>
  <si>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</si>
  <si>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</si>
  <si>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</si>
  <si>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</si>
  <si>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</si>
  <si>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</si>
  <si>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</si>
  <si>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</si>
  <si>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</si>
  <si>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</si>
  <si>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</si>
  <si>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</si>
  <si>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</si>
  <si>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</si>
  <si>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</si>
  <si>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</si>
  <si>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</si>
  <si>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</si>
  <si>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</si>
  <si>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</si>
  <si>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</si>
  <si>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</si>
  <si>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</si>
  <si>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</si>
  <si>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</si>
  <si>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</si>
  <si>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</si>
  <si>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</si>
  <si>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</si>
  <si>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</si>
  <si>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</si>
  <si>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</si>
  <si>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</si>
  <si>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</si>
  <si>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</si>
  <si>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</si>
  <si>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</si>
  <si>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</si>
  <si>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</si>
  <si>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</si>
  <si>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</si>
  <si>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</si>
  <si>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</si>
  <si>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</si>
  <si>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</si>
  <si>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</si>
  <si>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</si>
  <si>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</si>
  <si>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</si>
  <si>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</si>
  <si>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</si>
  <si>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</si>
  <si>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</si>
  <si>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</si>
  <si>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</si>
  <si>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</si>
  <si>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</si>
  <si>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</si>
  <si>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</si>
  <si>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</si>
  <si>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</si>
  <si>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</si>
  <si>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</si>
  <si>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</si>
  <si>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</si>
  <si>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</si>
  <si>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</si>
  <si>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</si>
  <si>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</si>
  <si>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</si>
  <si>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</si>
  <si>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</si>
  <si>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</si>
  <si>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</si>
  <si>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</si>
  <si>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</si>
  <si>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</si>
  <si>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</si>
  <si>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</si>
  <si>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</si>
  <si>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</si>
  <si>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</si>
  <si>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</si>
  <si>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</si>
  <si>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</si>
  <si>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</si>
  <si>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</si>
  <si>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</si>
  <si>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</si>
  <si>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</si>
  <si>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</si>
  <si>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</si>
  <si>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</si>
  <si>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</si>
  <si>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</si>
  <si>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</si>
  <si>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</si>
  <si>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</si>
  <si>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</si>
  <si>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</si>
  <si>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</si>
  <si>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</si>
  <si>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</si>
  <si>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</si>
  <si>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</si>
  <si>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</si>
  <si>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</si>
  <si>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</si>
  <si>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</si>
  <si>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</si>
  <si>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</si>
  <si>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</si>
  <si>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</si>
  <si>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</si>
  <si>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</si>
  <si>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</si>
  <si>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</si>
  <si>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</si>
  <si>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</si>
  <si>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</si>
  <si>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</si>
  <si>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</si>
  <si>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</si>
  <si>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</si>
  <si>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</si>
  <si>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</si>
  <si>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</si>
  <si>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</si>
  <si>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</si>
  <si>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</si>
  <si>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</si>
  <si>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</si>
  <si>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</si>
  <si>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</si>
  <si>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</si>
  <si>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</si>
  <si>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</si>
  <si>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</si>
  <si>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</si>
  <si>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</si>
  <si>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</si>
  <si>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</si>
  <si>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</si>
  <si>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</si>
  <si>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</si>
  <si>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</si>
  <si>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</si>
  <si>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</si>
  <si>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</si>
  <si>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</si>
  <si>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</si>
  <si>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</si>
  <si>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</si>
  <si>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</si>
  <si>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</si>
  <si>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</si>
  <si>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</si>
  <si>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</si>
  <si>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</si>
  <si>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</si>
  <si>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</si>
  <si>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</si>
  <si>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</si>
  <si>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</si>
  <si>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</si>
  <si>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</si>
  <si>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</si>
  <si>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</si>
  <si>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</si>
  <si>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</si>
  <si>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</si>
  <si>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</si>
  <si>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</si>
  <si>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</si>
  <si>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</si>
  <si>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</si>
  <si>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</si>
  <si>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</si>
  <si>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</si>
  <si>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</si>
  <si>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</si>
  <si>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</si>
  <si>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</si>
  <si>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</si>
  <si>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</si>
  <si>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</si>
  <si>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</si>
  <si>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</si>
  <si>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</si>
  <si>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</si>
  <si>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</si>
  <si>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</si>
  <si>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</si>
  <si>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</si>
  <si>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</si>
  <si>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</si>
  <si>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</si>
  <si>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</si>
  <si>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</si>
  <si>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</si>
  <si>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</si>
  <si>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</si>
  <si>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</si>
  <si>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</si>
  <si>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</si>
  <si>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</si>
  <si>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</si>
  <si>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</si>
  <si>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</si>
  <si>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</si>
  <si>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</si>
  <si>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</si>
  <si>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</si>
  <si>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</si>
  <si>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</si>
  <si>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</si>
  <si>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</si>
  <si>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</si>
  <si>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</si>
  <si>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</si>
  <si>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</si>
  <si>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</si>
  <si>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</si>
  <si>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</si>
  <si>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</si>
  <si>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</si>
  <si>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</si>
  <si>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</si>
  <si>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</si>
  <si>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</si>
  <si>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</si>
  <si>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</si>
  <si>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</si>
  <si>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</si>
  <si>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</si>
  <si>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</si>
  <si>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</si>
  <si>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</si>
  <si>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</si>
  <si>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</si>
  <si>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</si>
  <si>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</si>
  <si>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</si>
  <si>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</si>
  <si>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</si>
  <si>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</si>
  <si>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</si>
  <si>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</si>
  <si>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</si>
  <si>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</si>
  <si>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</si>
  <si>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</si>
  <si>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</si>
  <si>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</si>
  <si>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</si>
  <si>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</si>
  <si>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</si>
  <si>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</si>
  <si>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</si>
  <si>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</si>
  <si>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</si>
  <si>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</si>
  <si>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</si>
  <si>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</si>
  <si>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</si>
  <si>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</si>
  <si>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</si>
  <si>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</si>
  <si>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</si>
  <si>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</si>
  <si>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</si>
  <si>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</si>
  <si>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</si>
  <si>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</si>
  <si>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</si>
  <si>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</si>
  <si>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</si>
  <si>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</si>
  <si>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</si>
  <si>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</si>
  <si>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</si>
  <si>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</si>
  <si>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</si>
  <si>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</si>
  <si>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</si>
  <si>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</si>
  <si>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</si>
  <si>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</si>
  <si>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</si>
  <si>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</si>
  <si>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</si>
  <si>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</si>
  <si>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</si>
  <si>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</si>
  <si>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</si>
  <si>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</si>
  <si>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</si>
  <si>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</si>
  <si>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</si>
  <si>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</si>
  <si>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</si>
  <si>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</si>
  <si>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</si>
  <si>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</si>
  <si>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</si>
  <si>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</si>
  <si>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</si>
  <si>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</si>
  <si>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</si>
  <si>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</si>
  <si>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</si>
  <si>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</si>
  <si>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</si>
  <si>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</si>
  <si>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</si>
  <si>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</si>
  <si>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</si>
  <si>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</si>
  <si>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</si>
  <si>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</si>
  <si>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</si>
  <si>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</si>
  <si>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</si>
  <si>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</si>
  <si>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</si>
  <si>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</si>
  <si>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</si>
  <si>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</si>
  <si>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</si>
  <si>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</si>
  <si>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</si>
  <si>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</si>
  <si>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</si>
  <si>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</si>
  <si>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</si>
  <si>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</si>
  <si>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</si>
  <si>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</si>
  <si>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</si>
  <si>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</si>
  <si>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</si>
  <si>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</si>
  <si>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</si>
  <si>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</si>
  <si>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</si>
  <si>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</si>
  <si>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</si>
  <si>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</si>
  <si>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</si>
  <si>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</si>
  <si>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</si>
  <si>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</si>
  <si>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</si>
  <si>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</si>
  <si>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</si>
  <si>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</si>
  <si>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</si>
  <si>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</si>
  <si>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</si>
  <si>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</si>
  <si>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</si>
  <si>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</si>
  <si>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</si>
  <si>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</si>
  <si>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</si>
  <si>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</si>
  <si>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</si>
  <si>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</si>
  <si>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</si>
  <si>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</si>
  <si>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</si>
  <si>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</si>
  <si>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</si>
  <si>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</si>
  <si>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</si>
  <si>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</si>
  <si>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</si>
  <si>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</si>
  <si>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</si>
  <si>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</si>
  <si>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</si>
  <si>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</si>
  <si>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</si>
  <si>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</si>
  <si>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</si>
  <si>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</si>
  <si>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</si>
  <si>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</si>
  <si>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</si>
  <si>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</si>
  <si>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</si>
  <si>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</si>
  <si>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</si>
  <si>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</si>
  <si>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</si>
  <si>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</si>
  <si>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</si>
  <si>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</si>
  <si>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</si>
  <si>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</si>
  <si>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</si>
  <si>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</si>
  <si>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</si>
  <si>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</si>
  <si>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</si>
  <si>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</si>
  <si>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</si>
  <si>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</si>
  <si>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</si>
  <si>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</si>
  <si>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</si>
  <si>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</si>
  <si>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</si>
  <si>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</si>
  <si>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</si>
  <si>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</si>
  <si>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</si>
  <si>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</si>
  <si>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</si>
  <si>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</si>
  <si>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</si>
  <si>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</si>
  <si>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</si>
  <si>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</si>
  <si>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</si>
  <si>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</si>
  <si>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</si>
  <si>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</si>
  <si>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</si>
  <si>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</si>
  <si>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</si>
  <si>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</si>
  <si>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</si>
  <si>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</si>
  <si>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</si>
  <si>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</si>
  <si>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</si>
  <si>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</si>
  <si>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</si>
  <si>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</si>
  <si>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</si>
  <si>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</si>
  <si>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</si>
  <si>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</si>
  <si>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</si>
  <si>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</si>
  <si>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</si>
  <si>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</si>
  <si>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</si>
  <si>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</si>
  <si>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</si>
  <si>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</si>
  <si>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</si>
  <si>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</si>
  <si>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</si>
  <si>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</si>
  <si>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</si>
  <si>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</si>
  <si>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</si>
  <si>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</si>
  <si>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</si>
  <si>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</si>
  <si>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</si>
  <si>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</si>
  <si>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</si>
  <si>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</si>
  <si>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</si>
  <si>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</si>
  <si>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</si>
  <si>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</si>
  <si>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</si>
  <si>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</si>
  <si>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</si>
  <si>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</si>
  <si>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</si>
  <si>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</si>
  <si>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</si>
  <si>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</si>
  <si>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</si>
  <si>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</si>
  <si>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</si>
  <si>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</si>
  <si>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</si>
  <si>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</si>
  <si>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</si>
  <si>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</si>
  <si>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</si>
  <si>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</si>
  <si>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</si>
  <si>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</si>
  <si>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</si>
  <si>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</si>
  <si>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</si>
  <si>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</si>
  <si>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</si>
  <si>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</si>
  <si>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</si>
  <si>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</si>
  <si>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</si>
  <si>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</si>
  <si>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</si>
  <si>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</si>
  <si>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</si>
  <si>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</si>
  <si>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</si>
  <si>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</si>
  <si>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</si>
  <si>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</si>
  <si>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</si>
  <si>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</si>
  <si>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</si>
  <si>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</si>
  <si>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</si>
  <si>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</si>
  <si>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</si>
  <si>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</si>
  <si>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</si>
  <si>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</si>
  <si>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</si>
  <si>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</si>
  <si>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</si>
  <si>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</si>
  <si>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</si>
  <si>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</si>
  <si>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</si>
  <si>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</si>
  <si>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</si>
  <si>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</si>
  <si>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</si>
  <si>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</si>
  <si>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</si>
  <si>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</si>
  <si>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</si>
  <si>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</si>
  <si>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</si>
  <si>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</si>
  <si>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</si>
  <si>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</si>
  <si>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</si>
  <si>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</si>
  <si>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</si>
  <si>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</si>
  <si>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</si>
  <si>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</si>
  <si>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</si>
  <si>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</si>
  <si>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</si>
  <si>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</si>
  <si>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</si>
  <si>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</si>
  <si>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</si>
  <si>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</si>
  <si>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</si>
  <si>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</si>
  <si>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</si>
  <si>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</si>
  <si>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</si>
  <si>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</si>
  <si>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</si>
  <si>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</si>
  <si>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</si>
  <si>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</si>
  <si>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</si>
  <si>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</si>
  <si>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</si>
  <si>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</si>
  <si>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</si>
  <si>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</si>
  <si>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</si>
  <si>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</si>
  <si>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</si>
  <si>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</si>
  <si>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</si>
  <si>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</si>
  <si>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</si>
  <si>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</si>
  <si>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</si>
  <si>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</si>
  <si>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</si>
  <si>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</si>
  <si>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</si>
  <si>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</si>
  <si>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</si>
  <si>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</si>
  <si>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</si>
  <si>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</si>
  <si>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</si>
  <si>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</si>
  <si>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</si>
  <si>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</si>
  <si>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</si>
  <si>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</si>
  <si>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</si>
  <si>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</si>
  <si>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</si>
  <si>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</si>
  <si>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</si>
  <si>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</si>
  <si>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</si>
  <si>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</si>
  <si>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</si>
  <si>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</si>
  <si>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</si>
  <si>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</si>
  <si>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</si>
  <si>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</si>
  <si>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</si>
  <si>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</si>
  <si>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</si>
  <si>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</si>
  <si>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</si>
  <si>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</si>
  <si>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</si>
  <si>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</si>
  <si>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</si>
  <si>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</si>
  <si>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</si>
  <si>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</si>
  <si>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</si>
  <si>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</si>
  <si>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</si>
  <si>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</si>
  <si>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</si>
  <si>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</si>
  <si>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</si>
  <si>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</si>
  <si>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</si>
  <si>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</si>
  <si>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</si>
  <si>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</si>
  <si>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</si>
  <si>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</si>
  <si>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</si>
  <si>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</si>
  <si>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</si>
  <si>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</si>
  <si>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</si>
  <si>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</si>
  <si>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</si>
  <si>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</si>
  <si>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</si>
  <si>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</si>
  <si>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</si>
  <si>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</si>
  <si>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</si>
  <si>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</si>
  <si>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</si>
  <si>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</si>
  <si>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</si>
  <si>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</si>
  <si>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</si>
  <si>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</si>
  <si>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</si>
  <si>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</si>
  <si>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</si>
  <si>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</si>
  <si>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</si>
  <si>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</si>
  <si>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</si>
  <si>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</si>
  <si>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</si>
  <si>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</si>
  <si>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</si>
  <si>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</si>
  <si>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</si>
  <si>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</si>
  <si>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</si>
  <si>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</si>
  <si>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</si>
  <si>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</si>
  <si>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</si>
  <si>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</si>
  <si>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</si>
  <si>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</si>
  <si>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</si>
  <si>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</si>
  <si>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</si>
  <si>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</si>
  <si>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</si>
  <si>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</si>
  <si>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</si>
  <si>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</si>
  <si>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</si>
  <si>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</si>
  <si>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</si>
  <si>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</si>
  <si>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</si>
  <si>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</si>
  <si>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</si>
  <si>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</si>
  <si>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</si>
  <si>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</si>
  <si>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</si>
  <si>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</si>
  <si>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</si>
  <si>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</si>
  <si>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</si>
  <si>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</si>
  <si>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</si>
  <si>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</si>
  <si>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</si>
  <si>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</si>
  <si>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</si>
  <si>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</si>
  <si>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</si>
  <si>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</si>
  <si>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</si>
  <si>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</si>
  <si>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</si>
  <si>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</si>
  <si>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</si>
  <si>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</si>
  <si>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</si>
  <si>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</si>
  <si>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</si>
  <si>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</si>
  <si>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</si>
  <si>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</si>
  <si>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</si>
  <si>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</si>
  <si>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</si>
  <si>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</si>
  <si>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</si>
  <si>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</si>
  <si>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</si>
  <si>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</si>
  <si>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</si>
  <si>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</si>
  <si>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</si>
  <si>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</si>
  <si>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</si>
  <si>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</si>
  <si>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</si>
  <si>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</si>
  <si>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</si>
  <si>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</si>
  <si>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</si>
  <si>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</si>
  <si>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</si>
  <si>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</si>
  <si>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</si>
  <si>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</si>
  <si>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</si>
  <si>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</si>
  <si>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</si>
  <si>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</si>
  <si>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</si>
  <si>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</si>
  <si>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</si>
  <si>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</si>
  <si>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</si>
  <si>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</si>
  <si>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</si>
  <si>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</si>
  <si>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</si>
  <si>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</si>
  <si>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</si>
  <si>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</si>
  <si>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</si>
  <si>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</si>
  <si>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</si>
  <si>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</si>
  <si>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</si>
  <si>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</si>
  <si>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</si>
  <si>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</si>
  <si>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</si>
  <si>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</si>
  <si>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</si>
  <si>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</si>
  <si>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</si>
  <si>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</si>
  <si>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</si>
  <si>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</si>
  <si>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</si>
  <si>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</si>
  <si>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</si>
  <si>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</si>
  <si>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</si>
  <si>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</si>
  <si>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</si>
  <si>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</si>
  <si>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</si>
  <si>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</si>
  <si>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</si>
  <si>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</si>
  <si>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</si>
  <si>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</si>
  <si>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</si>
  <si>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</si>
  <si>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</si>
  <si>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</si>
  <si>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</si>
  <si>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</si>
  <si>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</si>
  <si>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</si>
  <si>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</si>
  <si>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</si>
  <si>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</si>
  <si>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</si>
  <si>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</si>
  <si>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</si>
  <si>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</si>
  <si>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</si>
  <si>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</si>
  <si>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</si>
  <si>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</si>
  <si>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</si>
  <si>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</si>
  <si>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</si>
  <si>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</si>
  <si>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</si>
  <si>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</si>
  <si>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</si>
  <si>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</si>
  <si>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</si>
  <si>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</si>
  <si>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</si>
  <si>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</si>
  <si>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</si>
  <si>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</si>
  <si>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</si>
  <si>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</si>
  <si>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</si>
  <si>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</si>
  <si>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</si>
  <si>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</si>
  <si>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</si>
  <si>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</si>
  <si>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</si>
  <si>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</si>
  <si>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</si>
  <si>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</si>
  <si>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</si>
  <si>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</si>
  <si>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</si>
  <si>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</si>
  <si>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</si>
  <si>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</si>
  <si>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</si>
  <si>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</si>
  <si>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</si>
  <si>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</si>
  <si>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</si>
  <si>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</si>
  <si>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</si>
  <si>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</si>
  <si>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</si>
  <si>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</si>
  <si>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</si>
  <si>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</si>
  <si>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</si>
  <si>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</si>
  <si>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</si>
  <si>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</si>
  <si>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</si>
  <si>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</si>
  <si>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</si>
  <si>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</si>
  <si>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</si>
  <si>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</si>
  <si>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</si>
  <si>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</si>
  <si>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</si>
  <si>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</si>
  <si>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</si>
  <si>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</si>
  <si>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</si>
  <si>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</si>
  <si>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</si>
  <si>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</si>
  <si>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</si>
  <si>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</si>
  <si>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</si>
  <si>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</si>
  <si>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</si>
  <si>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</si>
  <si>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</si>
  <si>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</si>
  <si>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</si>
  <si>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</si>
  <si>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</si>
  <si>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</si>
  <si>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</si>
  <si>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</si>
  <si>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</si>
  <si>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</si>
  <si>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</si>
  <si>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</si>
  <si>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</si>
  <si>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</si>
  <si>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</si>
  <si>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</si>
  <si>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</si>
  <si>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</si>
  <si>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</si>
  <si>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</si>
  <si>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</si>
  <si>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</si>
  <si>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</si>
  <si>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</si>
  <si>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</si>
  <si>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</si>
  <si>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</si>
  <si>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</si>
  <si>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</si>
  <si>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</si>
  <si>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</si>
  <si>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</si>
  <si>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</si>
  <si>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</si>
  <si>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</si>
  <si>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</si>
  <si>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</si>
  <si>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</si>
  <si>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</si>
  <si>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</si>
  <si>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</si>
  <si>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</si>
  <si>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</si>
  <si>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</si>
  <si>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</si>
  <si>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</si>
  <si>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</si>
  <si>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</si>
  <si>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</si>
  <si>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</si>
  <si>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</si>
  <si>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</si>
  <si>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</si>
  <si>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</si>
  <si>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</si>
  <si>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</si>
  <si>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</si>
  <si>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</si>
  <si>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</si>
  <si>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</si>
  <si>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</si>
  <si>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</si>
  <si>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</si>
  <si>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</si>
  <si>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</si>
  <si>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</si>
  <si>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</si>
  <si>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</si>
  <si>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</si>
  <si>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</si>
  <si>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</si>
  <si>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</si>
  <si>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</si>
  <si>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</si>
  <si>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</si>
  <si>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</si>
  <si>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</si>
  <si>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</si>
  <si>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</si>
  <si>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</si>
  <si>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</si>
  <si>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</si>
  <si>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</si>
  <si>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</si>
  <si>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</si>
  <si>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</si>
  <si>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</si>
  <si>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</si>
  <si>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</si>
  <si>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</si>
  <si>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</si>
  <si>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</si>
  <si>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</si>
  <si>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</si>
  <si>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</si>
  <si>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</si>
  <si>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</si>
  <si>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</si>
  <si>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</si>
  <si>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</si>
  <si>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</si>
  <si>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</si>
  <si>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</si>
  <si>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</si>
  <si>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</si>
  <si>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</si>
  <si>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</si>
  <si>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</si>
  <si>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</si>
  <si>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</si>
  <si>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</si>
  <si>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</si>
  <si>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</si>
  <si>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</si>
  <si>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</si>
  <si>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</si>
  <si>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</si>
  <si>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</si>
  <si>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</si>
  <si>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</si>
  <si>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</si>
  <si>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</si>
  <si>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</si>
  <si>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</si>
  <si>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</si>
  <si>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</si>
  <si>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</si>
  <si>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</si>
  <si>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</si>
  <si>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</si>
  <si>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</si>
  <si>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</si>
  <si>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</si>
  <si>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</si>
  <si>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</si>
  <si>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</si>
  <si>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</si>
  <si>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</si>
  <si>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</si>
  <si>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</si>
  <si>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</si>
  <si>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</si>
  <si>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</si>
  <si>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</si>
  <si>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</si>
  <si>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</si>
  <si>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</si>
  <si>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</si>
  <si>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</si>
  <si>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</si>
  <si>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</si>
  <si>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</si>
  <si>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</si>
  <si>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</si>
  <si>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</si>
  <si>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</si>
  <si>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</si>
  <si>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</si>
  <si>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</si>
  <si>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</si>
  <si>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</si>
  <si>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</si>
  <si>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</si>
  <si>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</si>
  <si>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</si>
  <si>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</si>
  <si>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</si>
  <si>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</si>
  <si>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</si>
  <si>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</si>
  <si>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</si>
  <si>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</si>
  <si>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</si>
  <si>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</si>
  <si>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</si>
  <si>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</si>
  <si>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</si>
  <si>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</si>
  <si>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</si>
  <si>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</si>
  <si>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</si>
  <si>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</si>
  <si>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</si>
  <si>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</si>
  <si>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</si>
  <si>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</si>
  <si>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</si>
  <si>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</si>
  <si>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</si>
  <si>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</si>
  <si>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</si>
  <si>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</si>
  <si>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</si>
  <si>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</si>
  <si>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</si>
  <si>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</si>
  <si>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</si>
  <si>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</si>
  <si>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</si>
  <si>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</si>
  <si>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</si>
  <si>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</si>
  <si>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</si>
  <si>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</si>
  <si>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</si>
  <si>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</si>
  <si>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</si>
  <si>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</si>
  <si>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</si>
  <si>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</si>
  <si>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</si>
  <si>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</si>
  <si>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</si>
  <si>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</si>
  <si>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</si>
  <si>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</si>
  <si>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</si>
  <si>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</si>
  <si>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</si>
  <si>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</si>
  <si>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</si>
  <si>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</si>
  <si>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</si>
  <si>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</si>
  <si>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</si>
  <si>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</si>
  <si>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</si>
  <si>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</si>
  <si>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</si>
  <si>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</si>
  <si>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</si>
  <si>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</si>
  <si>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</si>
  <si>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</si>
  <si>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</si>
  <si>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</si>
  <si>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</si>
  <si>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</si>
  <si>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</si>
  <si>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</si>
  <si>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</si>
  <si>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</si>
  <si>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</si>
  <si>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</si>
  <si>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</si>
  <si>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</si>
  <si>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</si>
  <si>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</si>
  <si>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</si>
  <si>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</si>
  <si>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</si>
  <si>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</si>
  <si>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</si>
  <si>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</si>
  <si>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</si>
  <si>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</si>
  <si>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</si>
  <si>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</si>
  <si>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</si>
  <si>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</si>
  <si>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</si>
  <si>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</si>
  <si>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</si>
  <si>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</si>
  <si>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</si>
  <si>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</si>
  <si>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</si>
  <si>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</si>
  <si>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</si>
  <si>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</si>
  <si>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</si>
  <si>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</si>
  <si>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</si>
  <si>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</si>
  <si>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</si>
  <si>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</si>
  <si>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</si>
  <si>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</si>
  <si>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</si>
  <si>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</si>
  <si>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</si>
  <si>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</si>
  <si>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</si>
  <si>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</si>
  <si>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</si>
  <si>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</si>
  <si>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</si>
  <si>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</si>
  <si>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</si>
  <si>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</si>
  <si>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</si>
  <si>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</si>
  <si>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</si>
  <si>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</si>
  <si>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</si>
  <si>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</si>
  <si>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</si>
  <si>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</si>
  <si>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</si>
  <si>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</si>
  <si>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</si>
  <si>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</si>
  <si>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</si>
  <si>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</si>
  <si>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</si>
  <si>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</si>
  <si>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</si>
  <si>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</si>
  <si>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</si>
  <si>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</si>
  <si>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</si>
  <si>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</si>
  <si>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</si>
  <si>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</si>
  <si>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</si>
  <si>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</si>
  <si>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</si>
  <si>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</si>
  <si>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</si>
  <si>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</si>
  <si>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</si>
  <si>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</si>
  <si>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</si>
  <si>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</si>
  <si>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</si>
  <si>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</si>
  <si>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</si>
  <si>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</si>
  <si>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</si>
  <si>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</si>
  <si>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</si>
  <si>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</si>
  <si>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</si>
  <si>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</si>
  <si>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</si>
  <si>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</si>
  <si>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</si>
  <si>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</si>
  <si>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</si>
  <si>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</si>
  <si>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</si>
  <si>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</si>
  <si>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</si>
  <si>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</si>
  <si>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</si>
  <si>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</si>
  <si>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</si>
  <si>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</si>
  <si>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</si>
  <si>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</si>
  <si>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</si>
  <si>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</si>
  <si>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</si>
  <si>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</si>
  <si>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</si>
  <si>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</si>
  <si>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</si>
  <si>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</si>
  <si>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</si>
  <si>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</si>
  <si>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</si>
  <si>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</si>
  <si>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</si>
  <si>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</si>
  <si>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</si>
  <si>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</si>
  <si>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</si>
  <si>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</si>
  <si>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</si>
  <si>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</si>
  <si>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</si>
  <si>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</si>
  <si>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</si>
  <si>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</si>
  <si>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</si>
  <si>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</si>
  <si>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</si>
  <si>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</si>
  <si>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</si>
  <si>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</si>
  <si>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</si>
  <si>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</si>
  <si>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</si>
  <si>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</si>
  <si>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</si>
  <si>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</si>
  <si>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</si>
  <si>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</si>
  <si>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</si>
  <si>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</si>
  <si>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</si>
  <si>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</si>
  <si>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</si>
  <si>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</si>
  <si>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</si>
  <si>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</si>
  <si>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</si>
  <si>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</si>
  <si>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</si>
  <si>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</si>
  <si>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</si>
  <si>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</si>
  <si>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</si>
  <si>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</si>
  <si>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</si>
  <si>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</si>
  <si>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</si>
  <si>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</si>
  <si>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</si>
  <si>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</si>
  <si>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</si>
  <si>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</si>
  <si>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</si>
  <si>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</si>
  <si>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</si>
  <si>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</si>
  <si>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</si>
  <si>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</si>
  <si>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</si>
  <si>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</si>
  <si>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</si>
  <si>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</si>
  <si>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</si>
  <si>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</si>
  <si>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</si>
  <si>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</si>
  <si>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</si>
  <si>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</si>
  <si>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</si>
  <si>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</si>
  <si>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</si>
  <si>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</si>
  <si>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</si>
  <si>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</si>
  <si>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</si>
  <si>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</si>
  <si>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</si>
  <si>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</si>
  <si>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</si>
  <si>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</si>
  <si>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</si>
  <si>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</si>
  <si>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</si>
  <si>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</si>
  <si>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</si>
  <si>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</si>
  <si>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</si>
  <si>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</si>
  <si>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</si>
  <si>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</si>
  <si>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</si>
  <si>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</si>
  <si>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</si>
  <si>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</si>
  <si>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</si>
  <si>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</si>
  <si>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</si>
  <si>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</si>
  <si>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</si>
  <si>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</si>
  <si>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</si>
  <si>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</si>
  <si>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</si>
  <si>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</si>
  <si>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</si>
  <si>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</si>
  <si>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</si>
  <si>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</si>
  <si>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</si>
  <si>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</si>
  <si>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</si>
  <si>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</si>
  <si>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</si>
  <si>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</si>
  <si>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</si>
  <si>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</si>
  <si>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</si>
  <si>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</si>
  <si>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</si>
  <si>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</si>
  <si>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</si>
  <si>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</si>
  <si>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</si>
  <si>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</si>
  <si>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</si>
  <si>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</si>
  <si>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</si>
  <si>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</si>
  <si>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</si>
  <si>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</si>
  <si>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</si>
  <si>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</si>
  <si>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</si>
  <si>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</si>
  <si>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</si>
  <si>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</si>
  <si>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</si>
  <si>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</si>
  <si>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</si>
  <si>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</si>
  <si>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</si>
  <si>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</si>
  <si>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</si>
  <si>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</si>
  <si>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</si>
  <si>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</si>
  <si>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</si>
  <si>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</si>
  <si>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</si>
  <si>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</si>
  <si>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</si>
  <si>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</si>
  <si>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</si>
  <si>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</si>
  <si>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</si>
  <si>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</si>
  <si>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</si>
  <si>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</si>
  <si>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</si>
  <si>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</si>
  <si>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</si>
  <si>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</si>
  <si>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</si>
  <si>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</si>
  <si>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</si>
  <si>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</si>
  <si>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</si>
  <si>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</si>
  <si>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</si>
  <si>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</si>
  <si>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</si>
  <si>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</si>
  <si>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</si>
  <si>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</si>
  <si>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</si>
  <si>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</si>
  <si>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</si>
  <si>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</si>
  <si>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</si>
  <si>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</si>
  <si>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</si>
  <si>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</si>
  <si>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</si>
  <si>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</si>
  <si>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</si>
  <si>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</si>
  <si>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</si>
  <si>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</si>
  <si>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</si>
  <si>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</si>
  <si>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</si>
  <si>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</si>
  <si>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</si>
  <si>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</si>
  <si>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</si>
  <si>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</si>
  <si>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</si>
  <si>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</si>
  <si>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</si>
  <si>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</si>
  <si>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</si>
  <si>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</si>
  <si>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</si>
  <si>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</si>
  <si>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</si>
  <si>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</si>
  <si>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</si>
  <si>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</si>
  <si>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</si>
  <si>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</si>
  <si>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</si>
  <si>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</si>
  <si>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</si>
  <si>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</si>
  <si>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</si>
  <si>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</si>
  <si>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</si>
  <si>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</si>
  <si>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</si>
  <si>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</si>
  <si>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</si>
  <si>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</si>
  <si>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</si>
  <si>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</si>
  <si>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</si>
  <si>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</si>
  <si>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</si>
  <si>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</si>
  <si>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</si>
  <si>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</si>
  <si>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</si>
  <si>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</si>
  <si>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</si>
  <si>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</si>
  <si>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</si>
  <si>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</si>
  <si>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</si>
  <si>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</si>
  <si>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</si>
  <si>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</si>
  <si>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</si>
  <si>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</si>
  <si>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</si>
  <si>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</si>
  <si>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</si>
  <si>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</si>
  <si>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</si>
  <si>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</si>
  <si>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</si>
  <si>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</si>
  <si>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</si>
  <si>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</si>
  <si>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</si>
  <si>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</si>
  <si>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</si>
  <si>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</si>
  <si>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</si>
  <si>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</si>
  <si>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</si>
  <si>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</si>
  <si>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</si>
  <si>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</si>
  <si>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</si>
  <si>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</si>
  <si>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</si>
  <si>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</si>
  <si>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</si>
  <si>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</si>
  <si>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</si>
  <si>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</si>
  <si>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</si>
  <si>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</si>
  <si>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</si>
  <si>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</si>
  <si>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</si>
  <si>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</si>
  <si>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</si>
  <si>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</si>
  <si>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</si>
  <si>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</si>
  <si>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</si>
  <si>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</si>
  <si>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</si>
  <si>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</si>
  <si>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</si>
  <si>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</si>
  <si>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</si>
  <si>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</si>
  <si>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</si>
  <si>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</si>
  <si>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</si>
  <si>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</si>
  <si>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</si>
  <si>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</si>
  <si>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</si>
  <si>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</si>
  <si>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</si>
  <si>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</si>
  <si>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</si>
  <si>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</si>
  <si>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</si>
  <si>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</si>
  <si>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</si>
  <si>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</si>
  <si>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</si>
  <si>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</si>
  <si>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</si>
  <si>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</si>
  <si>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</si>
  <si>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</si>
  <si>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</si>
  <si>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</si>
  <si>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</si>
  <si>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</si>
  <si>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</si>
  <si>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</si>
  <si>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</si>
  <si>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</si>
  <si>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</si>
  <si>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</si>
  <si>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</si>
  <si>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</si>
  <si>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</si>
  <si>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</si>
  <si>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</si>
  <si>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</si>
  <si>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</si>
  <si>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</si>
  <si>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</si>
  <si>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</si>
  <si>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</si>
  <si>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</si>
  <si>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</si>
  <si>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</si>
  <si>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</si>
  <si>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</si>
  <si>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</si>
  <si>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</si>
  <si>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</si>
  <si>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</si>
  <si>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</si>
  <si>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</si>
  <si>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</si>
  <si>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</si>
  <si>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</si>
  <si>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</si>
  <si>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</si>
  <si>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</si>
  <si>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</si>
  <si>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</si>
  <si>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</si>
  <si>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</si>
  <si>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</si>
  <si>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</si>
  <si>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</si>
  <si>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</si>
  <si>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</si>
  <si>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</si>
  <si>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</si>
  <si>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</si>
  <si>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</si>
  <si>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</si>
  <si>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</si>
  <si>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</si>
  <si>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</si>
  <si>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</si>
  <si>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</si>
  <si>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</si>
  <si>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</si>
  <si>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</si>
  <si>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</si>
  <si>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</si>
  <si>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</si>
  <si>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</si>
  <si>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</si>
  <si>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</si>
  <si>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</si>
  <si>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</si>
  <si>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</si>
  <si>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</si>
  <si>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</si>
  <si>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</si>
  <si>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</si>
  <si>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</si>
  <si>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</si>
  <si>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</si>
  <si>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</si>
  <si>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</si>
  <si>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</si>
  <si>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</si>
  <si>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</si>
  <si>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</si>
  <si>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</si>
  <si>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</si>
  <si>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</si>
  <si>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</si>
  <si>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</si>
  <si>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</si>
  <si>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</si>
  <si>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</si>
  <si>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</si>
  <si>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</si>
  <si>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</si>
  <si>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</si>
  <si>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</si>
  <si>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</si>
  <si>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</si>
  <si>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</si>
  <si>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</si>
  <si>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</si>
  <si>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</si>
  <si>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</si>
  <si>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</si>
  <si>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</si>
  <si>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</si>
  <si>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</si>
  <si>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</si>
  <si>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</si>
  <si>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</si>
  <si>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</si>
  <si>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</si>
  <si>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</si>
  <si>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</si>
  <si>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</si>
  <si>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</si>
  <si>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</si>
  <si>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</si>
  <si>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</si>
  <si>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</si>
  <si>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</si>
  <si>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</si>
  <si>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</si>
  <si>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</si>
  <si>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</si>
  <si>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</si>
  <si>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</si>
  <si>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</si>
  <si>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</si>
  <si>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</si>
  <si>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</si>
  <si>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</si>
  <si>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</si>
  <si>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</si>
  <si>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</si>
  <si>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</si>
  <si>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</si>
  <si>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</si>
  <si>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</si>
  <si>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</si>
  <si>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</si>
  <si>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</si>
  <si>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</si>
  <si>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</si>
  <si>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</si>
  <si>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</si>
  <si>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</si>
  <si>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</si>
  <si>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</si>
  <si>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</si>
  <si>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</si>
  <si>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</si>
  <si>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</si>
  <si>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</si>
  <si>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</si>
  <si>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</si>
  <si>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</si>
  <si>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</si>
  <si>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</si>
  <si>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</si>
  <si>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</si>
  <si>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</si>
  <si>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</si>
  <si>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</si>
  <si>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</si>
  <si>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</si>
  <si>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</si>
  <si>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</si>
  <si>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</si>
  <si>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</si>
  <si>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</si>
  <si>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</si>
  <si>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</si>
  <si>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</si>
  <si>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</si>
  <si>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</si>
  <si>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</si>
  <si>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</si>
  <si>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</si>
  <si>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</si>
  <si>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</si>
  <si>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</si>
  <si>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</si>
  <si>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</si>
  <si>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</si>
  <si>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</si>
  <si>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</si>
  <si>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</si>
  <si>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</si>
  <si>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</si>
  <si>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</si>
  <si>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</si>
  <si>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</si>
  <si>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</si>
  <si>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</si>
  <si>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</si>
  <si>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</si>
  <si>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</si>
  <si>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</si>
  <si>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</si>
  <si>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</si>
  <si>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</si>
  <si>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</si>
  <si>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</si>
  <si>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</si>
  <si>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</si>
  <si>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</si>
  <si>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</si>
  <si>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</si>
  <si>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</si>
  <si>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</si>
  <si>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</si>
  <si>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</si>
  <si>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</si>
  <si>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</si>
  <si>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</si>
  <si>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</si>
  <si>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</si>
  <si>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</si>
  <si>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</si>
  <si>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</si>
  <si>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</si>
  <si>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</si>
  <si>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</si>
  <si>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</si>
  <si>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</si>
  <si>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</si>
  <si>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</si>
  <si>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</si>
  <si>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</si>
  <si>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</si>
  <si>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</si>
  <si>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</si>
  <si>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</si>
  <si>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</si>
  <si>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</si>
  <si>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</si>
  <si>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</si>
  <si>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</si>
  <si>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</si>
  <si>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</si>
  <si>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</si>
  <si>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</si>
  <si>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</si>
  <si>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</si>
  <si>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</si>
  <si>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</si>
  <si>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</si>
  <si>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</si>
  <si>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</si>
  <si>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</si>
  <si>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</si>
  <si>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</si>
  <si>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</si>
  <si>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</si>
  <si>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</si>
  <si>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</si>
  <si>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</si>
  <si>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</si>
  <si>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</si>
  <si>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</si>
  <si>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</si>
  <si>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</si>
  <si>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</si>
  <si>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</si>
  <si>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</si>
  <si>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</si>
  <si>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</si>
  <si>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</si>
  <si>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</si>
  <si>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</si>
  <si>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</si>
  <si>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</si>
  <si>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</si>
  <si>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</si>
  <si>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</si>
  <si>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</si>
  <si>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</si>
  <si>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</si>
  <si>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</si>
  <si>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</si>
  <si>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</si>
  <si>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</si>
  <si>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</si>
  <si>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</si>
  <si>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</si>
  <si>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</si>
  <si>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</si>
  <si>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</si>
  <si>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</si>
  <si>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</si>
  <si>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</si>
  <si>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</si>
  <si>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</si>
  <si>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</si>
  <si>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</si>
  <si>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</si>
  <si>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</si>
  <si>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</si>
  <si>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</si>
  <si>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</si>
  <si>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</si>
  <si>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</si>
  <si>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</si>
  <si>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</si>
  <si>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</si>
  <si>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</si>
  <si>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</si>
  <si>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</si>
  <si>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</si>
  <si>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</si>
  <si>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</si>
  <si>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</si>
  <si>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</si>
  <si>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</si>
  <si>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</si>
  <si>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</si>
  <si>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</si>
  <si>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</si>
  <si>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</si>
  <si>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</si>
  <si>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</si>
  <si>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</si>
  <si>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</si>
  <si>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</si>
  <si>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</si>
  <si>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</si>
  <si>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</si>
  <si>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</si>
  <si>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</si>
  <si>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</si>
  <si>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</si>
  <si>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</si>
  <si>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</si>
  <si>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</si>
  <si>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</si>
  <si>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</si>
  <si>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</si>
  <si>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</si>
  <si>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</si>
  <si>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</si>
  <si>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</si>
  <si>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</si>
  <si>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</si>
  <si>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</si>
  <si>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</si>
  <si>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</si>
  <si>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</si>
  <si>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</si>
  <si>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</si>
  <si>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</si>
  <si>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</si>
  <si>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</si>
  <si>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</si>
  <si>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</si>
  <si>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</si>
  <si>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</si>
  <si>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</si>
  <si>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</si>
  <si>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</si>
  <si>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</si>
  <si>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</si>
  <si>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</si>
  <si>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</si>
  <si>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</si>
  <si>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</si>
  <si>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</si>
  <si>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</si>
  <si>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</si>
  <si>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</si>
  <si>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</si>
  <si>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</si>
  <si>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</si>
  <si>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</si>
  <si>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</si>
  <si>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</si>
  <si>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</si>
  <si>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</si>
  <si>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</si>
  <si>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</si>
  <si>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</si>
  <si>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</si>
  <si>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</si>
  <si>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</si>
  <si>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</si>
  <si>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</si>
  <si>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</si>
  <si>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</si>
  <si>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</si>
  <si>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</si>
  <si>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</si>
  <si>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</si>
  <si>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</si>
  <si>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</si>
  <si>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</si>
  <si>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</si>
  <si>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</si>
  <si>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</si>
  <si>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</si>
  <si>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</si>
  <si>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</si>
  <si>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</si>
  <si>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</si>
  <si>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</si>
  <si>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</si>
  <si>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</si>
  <si>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</si>
  <si>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</si>
  <si>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</si>
  <si>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</si>
  <si>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</si>
  <si>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</si>
  <si>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</si>
  <si>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</si>
  <si>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</si>
  <si>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</si>
  <si>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</si>
  <si>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</si>
  <si>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</si>
  <si>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</si>
  <si>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</si>
  <si>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</si>
  <si>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</si>
  <si>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</si>
  <si>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</si>
  <si>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</si>
  <si>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</si>
  <si>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</si>
  <si>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</si>
  <si>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</si>
  <si>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</si>
  <si>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</si>
  <si>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</si>
  <si>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</si>
  <si>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</si>
  <si>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</si>
  <si>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</si>
  <si>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</si>
  <si>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</si>
  <si>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</si>
  <si>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</si>
  <si>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</si>
  <si>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</si>
  <si>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</si>
  <si>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</si>
  <si>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</si>
  <si>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</si>
  <si>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</si>
  <si>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</si>
  <si>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</si>
  <si>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</si>
  <si>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</si>
  <si>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</si>
  <si>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</si>
  <si>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</si>
  <si>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</si>
  <si>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</si>
  <si>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</si>
  <si>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</si>
  <si>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</si>
  <si>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</si>
  <si>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</si>
  <si>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</si>
  <si>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</si>
  <si>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</si>
  <si>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</si>
  <si>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</si>
  <si>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</si>
  <si>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</si>
  <si>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</si>
  <si>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</si>
  <si>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</si>
  <si>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</si>
  <si>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</si>
  <si>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</si>
  <si>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</si>
  <si>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</si>
  <si>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</si>
  <si>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</si>
  <si>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</si>
  <si>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</si>
  <si>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</si>
  <si>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</si>
  <si>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</si>
  <si>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</si>
  <si>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</si>
  <si>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</si>
  <si>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</si>
  <si>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</si>
  <si>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</si>
  <si>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</si>
  <si>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</si>
  <si>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</si>
  <si>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</si>
  <si>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</si>
  <si>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</si>
  <si>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</si>
  <si>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</si>
  <si>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</si>
  <si>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</si>
  <si>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</si>
  <si>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</si>
  <si>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</si>
  <si>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</si>
  <si>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</si>
  <si>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</si>
  <si>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</si>
  <si>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</si>
  <si>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</si>
  <si>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</si>
  <si>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</si>
  <si>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</si>
  <si>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</si>
  <si>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</si>
  <si>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</si>
  <si>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</si>
  <si>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</si>
  <si>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</si>
  <si>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</si>
  <si>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</si>
  <si>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</si>
  <si>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</si>
  <si>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</si>
  <si>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</si>
  <si>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</si>
  <si>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</si>
  <si>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</si>
  <si>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</si>
  <si>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</si>
  <si>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</si>
  <si>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</si>
  <si>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</si>
  <si>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</si>
  <si>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</si>
  <si>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</si>
  <si>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</si>
  <si>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</si>
  <si>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</si>
  <si>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</si>
  <si>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</si>
  <si>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</si>
  <si>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</si>
  <si>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</si>
  <si>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</si>
  <si>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</si>
  <si>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</si>
  <si>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</si>
  <si>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</si>
  <si>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</si>
  <si>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</si>
  <si>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</si>
  <si>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</si>
  <si>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</si>
  <si>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</si>
  <si>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</si>
  <si>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</si>
  <si>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</si>
  <si>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</si>
  <si>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</si>
  <si>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</si>
  <si>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</si>
  <si>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</si>
  <si>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</si>
  <si>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</si>
  <si>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</si>
  <si>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</si>
  <si>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</si>
  <si>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</si>
  <si>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</si>
  <si>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</si>
  <si>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</si>
  <si>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</si>
  <si>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</si>
  <si>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</si>
  <si>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</si>
  <si>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</si>
  <si>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</si>
  <si>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</si>
  <si>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</si>
  <si>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</si>
  <si>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</si>
  <si>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</si>
  <si>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</si>
  <si>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</si>
  <si>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</si>
  <si>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</si>
  <si>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</si>
  <si>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</si>
  <si>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</si>
  <si>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</si>
  <si>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</si>
  <si>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</si>
  <si>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</si>
  <si>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</si>
  <si>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</si>
  <si>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</si>
  <si>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</si>
  <si>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</si>
  <si>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</si>
  <si>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</si>
  <si>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</si>
  <si>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</si>
  <si>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</si>
  <si>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</si>
  <si>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</si>
  <si>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</si>
  <si>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</si>
  <si>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</si>
  <si>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</si>
  <si>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</si>
  <si>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</si>
  <si>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</si>
  <si>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</si>
  <si>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</si>
  <si>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</si>
  <si>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</si>
  <si>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</si>
  <si>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</si>
  <si>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</si>
  <si>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</si>
  <si>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</si>
  <si>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</si>
  <si>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</si>
  <si>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</si>
  <si>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</si>
  <si>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</si>
  <si>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</si>
  <si>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</si>
  <si>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</si>
  <si>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</si>
  <si>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</si>
  <si>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</si>
  <si>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</si>
  <si>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</si>
  <si>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</si>
  <si>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</si>
  <si>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</si>
  <si>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</si>
  <si>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</si>
  <si>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</si>
  <si>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</si>
  <si>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</si>
  <si>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</si>
  <si>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</si>
  <si>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</si>
  <si>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</si>
  <si>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</si>
  <si>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</si>
  <si>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</si>
  <si>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</si>
  <si>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</si>
  <si>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</si>
  <si>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</si>
  <si>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</si>
  <si>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</si>
  <si>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</si>
  <si>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</si>
  <si>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</si>
  <si>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</si>
  <si>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</si>
  <si>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</si>
  <si>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</si>
  <si>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</si>
  <si>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</si>
  <si>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</si>
  <si>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</si>
  <si>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</si>
  <si>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</si>
  <si>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</si>
  <si>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</si>
  <si>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</si>
  <si>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</si>
  <si>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</si>
  <si>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</si>
  <si>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</si>
  <si>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</si>
  <si>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</si>
  <si>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</si>
  <si>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</si>
  <si>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</si>
  <si>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</si>
  <si>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</si>
  <si>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</si>
  <si>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</si>
  <si>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</si>
  <si>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</si>
  <si>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</si>
  <si>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</si>
  <si>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</si>
  <si>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</si>
  <si>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</si>
  <si>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</si>
  <si>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</si>
  <si>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</si>
  <si>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</si>
  <si>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</si>
  <si>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</si>
  <si>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</si>
  <si>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</si>
  <si>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</si>
  <si>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</si>
  <si>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</si>
  <si>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</si>
  <si>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</si>
  <si>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</si>
  <si>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</si>
  <si>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</si>
  <si>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</si>
  <si>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</si>
  <si>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</si>
  <si>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</si>
  <si>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</si>
  <si>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</si>
  <si>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</si>
  <si>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</si>
  <si>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</si>
  <si>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</si>
  <si>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</si>
  <si>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</si>
  <si>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</si>
  <si>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</si>
  <si>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</si>
  <si>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</si>
  <si>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</si>
  <si>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</si>
  <si>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</si>
  <si>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</si>
  <si>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</si>
  <si>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</si>
  <si>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</si>
  <si>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</si>
  <si>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</si>
  <si>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</si>
  <si>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</si>
  <si>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</si>
  <si>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</si>
  <si>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</si>
  <si>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</si>
  <si>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</si>
  <si>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</si>
  <si>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</si>
  <si>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</si>
  <si>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</si>
  <si>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</si>
  <si>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</si>
  <si>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</si>
  <si>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</si>
  <si>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</si>
  <si>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</si>
  <si>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</si>
  <si>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</si>
  <si>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</si>
  <si>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</si>
  <si>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</si>
  <si>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</si>
  <si>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</si>
  <si>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</si>
  <si>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</si>
  <si>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</si>
  <si>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</si>
  <si>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</si>
  <si>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</si>
  <si>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</si>
  <si>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</si>
  <si>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</si>
  <si>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</si>
  <si>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</si>
  <si>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</si>
  <si>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</si>
  <si>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</si>
  <si>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</si>
  <si>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</si>
  <si>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</si>
  <si>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</si>
  <si>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</si>
  <si>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</si>
  <si>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</si>
  <si>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</si>
  <si>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</si>
  <si>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</si>
  <si>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</si>
  <si>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</si>
  <si>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</si>
  <si>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</si>
  <si>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</si>
  <si>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</si>
  <si>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</si>
  <si>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</si>
  <si>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</si>
  <si>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</si>
  <si>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</si>
  <si>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</si>
  <si>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</si>
  <si>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</si>
  <si>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</si>
  <si>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</si>
  <si>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</si>
  <si>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</si>
  <si>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</si>
  <si>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</si>
  <si>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</si>
  <si>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</si>
  <si>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</si>
  <si>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</si>
  <si>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</si>
  <si>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</si>
  <si>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</si>
  <si>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</si>
  <si>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</si>
  <si>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</si>
  <si>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</si>
  <si>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</si>
  <si>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</si>
  <si>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</si>
  <si>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</si>
  <si>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</si>
  <si>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</si>
  <si>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</si>
  <si>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</si>
  <si>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</si>
  <si>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</si>
  <si>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</si>
  <si>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</si>
  <si>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</si>
  <si>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</si>
  <si>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</si>
  <si>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</si>
  <si>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</si>
  <si>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</si>
  <si>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</si>
  <si>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</si>
  <si>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</si>
  <si>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</si>
  <si>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</si>
  <si>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</si>
  <si>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</si>
  <si>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</si>
  <si>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</si>
  <si>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</si>
  <si>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</si>
  <si>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</si>
  <si>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</si>
  <si>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</si>
  <si>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</si>
  <si>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</si>
  <si>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</si>
  <si>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</si>
  <si>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</si>
  <si>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</si>
  <si>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</si>
  <si>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</si>
  <si>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</si>
  <si>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</si>
  <si>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</si>
  <si>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</si>
  <si>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</si>
  <si>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</si>
  <si>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</si>
  <si>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</si>
  <si>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</si>
  <si>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</si>
  <si>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</si>
  <si>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</si>
  <si>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</si>
  <si>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</si>
  <si>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</si>
  <si>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</si>
  <si>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</si>
  <si>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</si>
  <si>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</si>
  <si>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</si>
  <si>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</si>
  <si>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</si>
  <si>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</si>
  <si>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</si>
  <si>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</si>
  <si>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</si>
  <si>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</si>
  <si>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</si>
  <si>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</si>
  <si>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</si>
  <si>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</si>
  <si>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</si>
  <si>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</si>
  <si>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</si>
  <si>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</si>
  <si>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</si>
  <si>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</si>
  <si>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</si>
  <si>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</si>
  <si>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</si>
  <si>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</si>
  <si>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</si>
  <si>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</si>
  <si>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</si>
  <si>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</si>
  <si>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</si>
  <si>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</si>
  <si>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</si>
  <si>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</si>
  <si>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</si>
  <si>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</si>
  <si>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</si>
  <si>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</si>
  <si>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</si>
  <si>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</si>
  <si>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</si>
  <si>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</si>
  <si>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</si>
  <si>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</si>
  <si>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</si>
  <si>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</si>
  <si>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</si>
  <si>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</si>
  <si>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</si>
  <si>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</si>
  <si>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</si>
  <si>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</si>
  <si>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</si>
  <si>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</si>
  <si>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</si>
  <si>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</si>
  <si>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</si>
  <si>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</si>
  <si>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</si>
  <si>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</si>
  <si>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</si>
  <si>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</si>
  <si>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</si>
  <si>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</si>
  <si>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</si>
  <si>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</si>
  <si>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</si>
  <si>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</si>
  <si>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</si>
  <si>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</si>
  <si>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</si>
  <si>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</si>
  <si>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</si>
  <si>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</si>
  <si>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</si>
  <si>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</si>
  <si>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</si>
  <si>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</si>
  <si>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</si>
  <si>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</si>
  <si>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</si>
  <si>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</si>
  <si>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</si>
  <si>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</si>
  <si>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</si>
  <si>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</si>
  <si>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</si>
  <si>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</si>
  <si>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</si>
  <si>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</si>
  <si>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</si>
  <si>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</si>
  <si>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</si>
  <si>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</si>
  <si>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</si>
  <si>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</si>
  <si>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</si>
  <si>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</si>
  <si>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</si>
  <si>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</si>
  <si>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</si>
  <si>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</si>
  <si>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</si>
  <si>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</si>
  <si>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</si>
  <si>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</si>
  <si>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</si>
  <si>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</si>
  <si>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</si>
  <si>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</si>
  <si>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</si>
  <si>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</si>
  <si>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</si>
  <si>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</si>
  <si>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</si>
  <si>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</si>
  <si>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</si>
  <si>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</si>
  <si>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</si>
  <si>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</si>
  <si>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</si>
  <si>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</si>
  <si>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</si>
  <si>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</si>
  <si>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</si>
  <si>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</si>
  <si>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</si>
  <si>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</si>
  <si>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</si>
  <si>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</si>
  <si>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</si>
  <si>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</si>
  <si>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</si>
  <si>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</si>
  <si>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</si>
  <si>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</si>
  <si>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</si>
  <si>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</si>
  <si>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</si>
  <si>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</si>
  <si>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</si>
  <si>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</si>
  <si>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</si>
  <si>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</si>
  <si>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</si>
  <si>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</si>
  <si>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</si>
  <si>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</si>
  <si>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</si>
  <si>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</si>
  <si>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</si>
  <si>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</si>
  <si>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</si>
  <si>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</si>
  <si>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</si>
  <si>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</si>
  <si>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</si>
  <si>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</si>
  <si>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</si>
  <si>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</si>
  <si>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</si>
  <si>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</si>
  <si>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</si>
  <si>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</si>
  <si>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</si>
  <si>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</si>
  <si>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</si>
  <si>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</si>
  <si>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</si>
  <si>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</si>
  <si>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</si>
  <si>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</si>
  <si>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</si>
  <si>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</si>
  <si>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</si>
  <si>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</si>
  <si>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</si>
  <si>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</si>
  <si>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</si>
  <si>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</si>
  <si>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</si>
  <si>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</si>
  <si>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</si>
  <si>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</si>
  <si>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</si>
  <si>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</si>
  <si>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</si>
  <si>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</si>
  <si>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</si>
  <si>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</si>
  <si>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</si>
  <si>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</si>
  <si>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</si>
  <si>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</si>
  <si>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</si>
  <si>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</si>
  <si>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</si>
  <si>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</si>
  <si>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</si>
  <si>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</si>
  <si>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</si>
  <si>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</si>
  <si>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</si>
  <si>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</si>
  <si>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</si>
  <si>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</si>
  <si>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</si>
  <si>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</si>
  <si>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</si>
  <si>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</si>
  <si>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</si>
  <si>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</si>
  <si>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</si>
  <si>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</si>
  <si>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</si>
  <si>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</si>
  <si>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</si>
  <si>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</si>
  <si>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</si>
  <si>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</si>
  <si>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</si>
  <si>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</si>
  <si>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</si>
  <si>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</si>
  <si>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</si>
  <si>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</si>
  <si>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</si>
  <si>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</si>
  <si>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</si>
  <si>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</si>
  <si>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</si>
  <si>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</si>
  <si>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</si>
  <si>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</si>
  <si>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</si>
  <si>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</si>
  <si>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</si>
  <si>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</si>
  <si>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</si>
  <si>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</si>
  <si>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</si>
  <si>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</si>
  <si>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</si>
  <si>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</si>
  <si>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</si>
  <si>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</si>
  <si>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</si>
  <si>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</si>
  <si>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</si>
  <si>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</si>
  <si>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</si>
  <si>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</si>
  <si>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</si>
  <si>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</si>
  <si>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</si>
  <si>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</si>
  <si>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</si>
  <si>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</si>
  <si>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</si>
  <si>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</si>
  <si>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</si>
  <si>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</si>
  <si>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</si>
  <si>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</si>
  <si>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</si>
  <si>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</si>
  <si>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</si>
  <si>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</si>
  <si>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</si>
  <si>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</si>
  <si>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</si>
  <si>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</si>
  <si>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</si>
  <si>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</si>
  <si>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</si>
  <si>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</si>
  <si>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</si>
  <si>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</si>
  <si>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</si>
  <si>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</si>
  <si>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</si>
  <si>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</si>
  <si>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</si>
  <si>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</si>
  <si>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</si>
  <si>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</si>
  <si>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</si>
  <si>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</si>
  <si>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</si>
  <si>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</si>
  <si>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</si>
  <si>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</si>
  <si>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</si>
  <si>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</si>
  <si>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</si>
  <si>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</si>
  <si>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</si>
  <si>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</si>
  <si>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</si>
  <si>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</si>
  <si>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</si>
  <si>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</si>
  <si>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</si>
  <si>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</si>
  <si>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</si>
  <si>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</si>
  <si>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</si>
  <si>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</si>
  <si>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</si>
  <si>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</si>
  <si>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</si>
  <si>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</si>
  <si>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</si>
  <si>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</si>
  <si>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</si>
  <si>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</si>
  <si>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</si>
  <si>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</si>
  <si>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</si>
  <si>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</si>
  <si>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</si>
  <si>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</si>
  <si>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</si>
  <si>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</si>
  <si>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</si>
  <si>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</si>
  <si>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</si>
  <si>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</si>
  <si>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</si>
  <si>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</si>
  <si>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</si>
  <si>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</si>
  <si>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</si>
  <si>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</si>
  <si>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</si>
  <si>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</si>
  <si>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</si>
  <si>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</si>
  <si>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</si>
  <si>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</si>
  <si>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</si>
  <si>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</si>
  <si>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</si>
  <si>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</si>
  <si>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</si>
  <si>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</si>
  <si>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</si>
  <si>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</si>
  <si>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</si>
  <si>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</si>
  <si>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</si>
  <si>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</si>
  <si>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</si>
  <si>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</si>
  <si>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</si>
  <si>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</si>
  <si>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</si>
  <si>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</si>
  <si>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</si>
  <si>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</si>
  <si>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</si>
  <si>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</si>
  <si>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</si>
  <si>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</si>
  <si>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</si>
  <si>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</si>
  <si>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</si>
  <si>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</si>
  <si>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</si>
  <si>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</si>
  <si>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</si>
  <si>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</si>
  <si>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</si>
  <si>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</si>
  <si>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</si>
  <si>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</si>
  <si>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</si>
  <si>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</si>
  <si>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</si>
  <si>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</si>
  <si>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</si>
  <si>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</si>
  <si>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</si>
  <si>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</si>
  <si>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</si>
  <si>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</si>
  <si>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</si>
  <si>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</si>
  <si>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</si>
  <si>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</si>
  <si>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</si>
  <si>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</si>
  <si>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</si>
  <si>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</si>
  <si>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</si>
  <si>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</si>
  <si>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</si>
  <si>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</si>
  <si>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</si>
  <si>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</si>
  <si>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</si>
  <si>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</si>
  <si>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</si>
  <si>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</si>
  <si>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</si>
  <si>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</si>
  <si>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</si>
  <si>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</si>
  <si>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</si>
  <si>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</si>
  <si>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</si>
  <si>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</si>
  <si>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</si>
  <si>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</si>
  <si>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</si>
  <si>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</si>
  <si>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</si>
  <si>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</si>
  <si>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</si>
  <si>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</si>
  <si>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</si>
  <si>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</si>
  <si>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</si>
  <si>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</si>
  <si>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</si>
  <si>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</si>
  <si>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</si>
  <si>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</si>
  <si>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</si>
  <si>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</si>
  <si>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</si>
  <si>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</si>
  <si>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</si>
  <si>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</si>
  <si>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</si>
  <si>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</si>
  <si>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</si>
  <si>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</si>
  <si>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</si>
  <si>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</si>
  <si>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</si>
  <si>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</si>
  <si>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</si>
  <si>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</si>
  <si>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</si>
  <si>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</si>
  <si>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</si>
  <si>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</si>
  <si>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</si>
  <si>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</si>
  <si>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</si>
  <si>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</si>
  <si>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</si>
  <si>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</si>
  <si>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</si>
  <si>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</si>
  <si>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</si>
  <si>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</si>
  <si>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</si>
  <si>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</si>
  <si>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</si>
  <si>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</si>
  <si>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</si>
  <si>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</si>
  <si>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</si>
  <si>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</si>
  <si>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</si>
  <si>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</si>
  <si>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</si>
  <si>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</si>
  <si>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</si>
  <si>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</si>
  <si>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</si>
  <si>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</si>
  <si>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</si>
  <si>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</si>
  <si>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</si>
  <si>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</si>
  <si>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</si>
  <si>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</si>
  <si>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</si>
  <si>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</si>
  <si>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</si>
  <si>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</si>
  <si>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</si>
  <si>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</si>
  <si>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</si>
  <si>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</si>
  <si>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</si>
  <si>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</si>
  <si>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</si>
  <si>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</si>
  <si>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</si>
  <si>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</si>
  <si>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</si>
  <si>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</si>
  <si>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</si>
  <si>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</si>
  <si>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</si>
  <si>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</si>
  <si>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</si>
  <si>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</si>
  <si>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</si>
  <si>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</si>
  <si>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</si>
  <si>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</si>
  <si>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</si>
  <si>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</si>
  <si>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</si>
  <si>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</si>
  <si>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</si>
  <si>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</si>
  <si>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</si>
  <si>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</si>
  <si>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</si>
  <si>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</si>
  <si>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</si>
  <si>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</si>
  <si>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</si>
  <si>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</si>
  <si>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</si>
  <si>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</si>
  <si>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</si>
  <si>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</si>
  <si>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</si>
  <si>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</si>
  <si>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</si>
  <si>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</si>
  <si>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</si>
  <si>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</si>
  <si>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</si>
  <si>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</si>
  <si>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</si>
  <si>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</si>
  <si>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</si>
  <si>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</si>
  <si>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</si>
  <si>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</si>
  <si>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</si>
  <si>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</si>
  <si>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</si>
  <si>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</si>
  <si>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</si>
  <si>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</si>
  <si>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</si>
  <si>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</si>
  <si>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</si>
  <si>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</si>
  <si>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</si>
  <si>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</si>
  <si>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</si>
  <si>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</si>
  <si>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</si>
  <si>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</si>
  <si>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</si>
  <si>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</si>
  <si>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</si>
  <si>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</si>
  <si>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</si>
  <si>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</si>
  <si>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</si>
  <si>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</si>
  <si>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</si>
  <si>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</si>
  <si>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</si>
  <si>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</si>
  <si>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</si>
  <si>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</si>
  <si>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</si>
  <si>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</si>
  <si>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</si>
  <si>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</si>
  <si>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</si>
  <si>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</si>
  <si>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</si>
  <si>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</si>
  <si>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</si>
  <si>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</si>
  <si>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</si>
  <si>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</si>
  <si>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</si>
  <si>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</si>
  <si>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</si>
  <si>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</si>
  <si>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</si>
  <si>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</si>
  <si>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</si>
  <si>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</si>
  <si>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</si>
  <si>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</si>
  <si>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</si>
  <si>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</si>
  <si>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</si>
  <si>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</si>
  <si>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</si>
  <si>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</si>
  <si>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</si>
  <si>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</si>
  <si>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</si>
  <si>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</si>
  <si>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</si>
  <si>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</si>
  <si>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</si>
  <si>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</si>
  <si>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</si>
  <si>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</si>
  <si>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</si>
  <si>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</si>
  <si>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</si>
  <si>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</si>
  <si>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</si>
  <si>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</si>
  <si>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</si>
  <si>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</si>
  <si>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</si>
  <si>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</si>
  <si>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</si>
  <si>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</si>
  <si>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</si>
  <si>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</si>
  <si>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</si>
  <si>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</si>
  <si>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</si>
  <si>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</si>
  <si>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</si>
  <si>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</si>
  <si>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</si>
  <si>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</si>
  <si>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</si>
  <si>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</si>
  <si>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</si>
  <si>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</si>
  <si>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</si>
  <si>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</si>
  <si>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</si>
  <si>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</si>
  <si>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</si>
  <si>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</si>
  <si>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</si>
  <si>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</si>
  <si>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</si>
  <si>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</si>
  <si>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</si>
  <si>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</si>
  <si>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</si>
  <si>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</si>
  <si>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</si>
  <si>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</si>
  <si>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</si>
  <si>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</si>
  <si>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</si>
  <si>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</si>
  <si>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</si>
  <si>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</si>
  <si>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</si>
  <si>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</si>
  <si>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</si>
  <si>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</si>
  <si>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</si>
  <si>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</si>
  <si>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</si>
  <si>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</si>
  <si>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</si>
  <si>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</si>
  <si>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</si>
  <si>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</si>
  <si>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</si>
  <si>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</si>
  <si>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</si>
  <si>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</si>
  <si>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</si>
  <si>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</si>
  <si>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</si>
  <si>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</si>
  <si>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</si>
  <si>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</si>
  <si>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</si>
  <si>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</si>
  <si>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</si>
  <si>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</si>
  <si>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</si>
  <si>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</si>
  <si>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</si>
  <si>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</si>
  <si>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</si>
  <si>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</si>
  <si>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</si>
  <si>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</si>
  <si>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</si>
  <si>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</si>
  <si>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</si>
  <si>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</si>
  <si>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</si>
  <si>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</si>
  <si>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</si>
  <si>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</si>
  <si>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</si>
  <si>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</si>
  <si>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</si>
  <si>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</si>
  <si>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</si>
  <si>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</si>
  <si>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</si>
  <si>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</si>
  <si>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</si>
  <si>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</si>
  <si>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</si>
  <si>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</si>
  <si>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</si>
  <si>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</si>
  <si>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</si>
  <si>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</si>
  <si>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</si>
  <si>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</si>
  <si>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</si>
  <si>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</si>
  <si>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</si>
  <si>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</si>
  <si>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</si>
  <si>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</si>
  <si>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</si>
  <si>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</si>
  <si>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</si>
  <si>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</si>
  <si>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</si>
  <si>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</si>
  <si>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</si>
  <si>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</si>
  <si>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</si>
  <si>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</si>
  <si>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</si>
  <si>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</si>
  <si>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</si>
  <si>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</si>
  <si>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</si>
  <si>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</si>
  <si>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</si>
  <si>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</si>
  <si>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</si>
  <si>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</si>
  <si>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</si>
  <si>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</si>
  <si>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</si>
  <si>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</si>
  <si>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</si>
  <si>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</si>
  <si>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</si>
  <si>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</si>
  <si>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</si>
  <si>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</si>
  <si>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</si>
  <si>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</si>
  <si>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</si>
  <si>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</si>
  <si>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</si>
  <si>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</si>
  <si>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</si>
  <si>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</si>
  <si>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</si>
  <si>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</si>
  <si>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</si>
  <si>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</si>
  <si>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</si>
  <si>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</si>
  <si>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</si>
  <si>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</si>
  <si>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</si>
  <si>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</si>
  <si>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</si>
  <si>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</si>
  <si>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</si>
  <si>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</si>
  <si>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</si>
  <si>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</si>
  <si>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</si>
  <si>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</si>
  <si>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</si>
  <si>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</si>
  <si>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</si>
  <si>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</si>
  <si>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</si>
  <si>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</si>
  <si>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</si>
  <si>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</si>
  <si>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</si>
  <si>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</si>
  <si>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</si>
  <si>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</si>
  <si>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</si>
  <si>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</si>
  <si>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</si>
  <si>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</si>
  <si>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</si>
  <si>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</si>
  <si>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</si>
  <si>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</si>
  <si>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</si>
  <si>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</si>
  <si>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</si>
  <si>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</si>
  <si>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</si>
  <si>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</si>
  <si>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</si>
  <si>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</si>
  <si>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</si>
  <si>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</si>
  <si>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</si>
  <si>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</si>
  <si>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</si>
  <si>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</si>
  <si>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</si>
  <si>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</si>
  <si>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</si>
  <si>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</si>
  <si>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</si>
  <si>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</si>
  <si>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</si>
  <si>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</si>
  <si>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</si>
  <si>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</si>
  <si>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</si>
  <si>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</si>
  <si>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</si>
  <si>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</si>
  <si>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</si>
  <si>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</si>
  <si>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</si>
  <si>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</si>
  <si>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</si>
  <si>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</si>
  <si>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</si>
  <si>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</si>
  <si>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</si>
  <si>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</si>
  <si>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</si>
  <si>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</si>
  <si>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</si>
  <si>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</si>
  <si>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</si>
  <si>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</si>
  <si>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</si>
  <si>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</si>
  <si>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</si>
  <si>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</si>
  <si>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</si>
  <si>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</si>
  <si>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</si>
  <si>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</si>
  <si>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</si>
  <si>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</si>
  <si>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</si>
  <si>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</si>
  <si>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</si>
  <si>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</si>
  <si>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</si>
  <si>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</si>
  <si>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</si>
  <si>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</si>
  <si>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</si>
  <si>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</si>
  <si>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</si>
  <si>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</si>
  <si>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</si>
  <si>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</si>
  <si>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</si>
  <si>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</si>
  <si>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</si>
  <si>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</si>
  <si>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</si>
  <si>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</si>
  <si>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</si>
  <si>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</si>
  <si>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</si>
  <si>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</si>
  <si>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</si>
  <si>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</si>
  <si>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</si>
  <si>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</si>
  <si>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</si>
  <si>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</si>
  <si>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</si>
  <si>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</si>
  <si>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</si>
  <si>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</si>
  <si>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</si>
  <si>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</si>
  <si>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</si>
  <si>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</si>
  <si>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</si>
  <si>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</si>
  <si>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</si>
  <si>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</si>
  <si>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</si>
  <si>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</si>
  <si>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</si>
  <si>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</si>
  <si>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</si>
  <si>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</si>
  <si>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</si>
  <si>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</si>
  <si>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</si>
  <si>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</si>
  <si>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</si>
  <si>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</si>
  <si>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</si>
  <si>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</si>
  <si>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</si>
  <si>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</si>
  <si>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</si>
  <si>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</si>
  <si>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</si>
  <si>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</si>
  <si>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</si>
  <si>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</si>
  <si>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</si>
  <si>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</si>
  <si>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</si>
  <si>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</si>
  <si>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</si>
  <si>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</si>
  <si>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</si>
  <si>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</si>
  <si>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</si>
  <si>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</si>
  <si>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</si>
  <si>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</si>
  <si>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</si>
  <si>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</si>
  <si>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</si>
  <si>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</si>
  <si>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</si>
  <si>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</si>
  <si>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</si>
  <si>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</si>
  <si>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</si>
  <si>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</si>
  <si>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</si>
  <si>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</si>
  <si>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</si>
  <si>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</si>
  <si>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</si>
  <si>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</si>
  <si>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</si>
  <si>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</si>
  <si>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</si>
  <si>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</si>
  <si>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</si>
  <si>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</si>
  <si>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</si>
  <si>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</si>
  <si>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</si>
  <si>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</si>
  <si>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</si>
  <si>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</si>
  <si>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</si>
  <si>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</si>
  <si>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</si>
  <si>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</si>
  <si>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</si>
  <si>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</si>
  <si>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</si>
  <si>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</si>
  <si>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</si>
  <si>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</si>
  <si>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</si>
  <si>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</si>
  <si>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</si>
  <si>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</si>
  <si>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</si>
  <si>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</si>
  <si>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</si>
  <si>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</si>
  <si>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</si>
  <si>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</si>
  <si>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</si>
  <si>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</si>
  <si>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</si>
  <si>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</si>
  <si>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</si>
  <si>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</si>
  <si>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</si>
  <si>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</si>
  <si>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</si>
  <si>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</si>
  <si>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</si>
  <si>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</si>
  <si>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</si>
  <si>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</si>
  <si>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</si>
  <si>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</si>
  <si>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</si>
  <si>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</si>
  <si>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</si>
  <si>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</si>
  <si>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</si>
  <si>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</si>
  <si>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</si>
  <si>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</si>
  <si>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</si>
  <si>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</si>
  <si>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</si>
  <si>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</si>
  <si>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</si>
  <si>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</si>
  <si>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</si>
  <si>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</si>
  <si>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</si>
  <si>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</si>
  <si>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</si>
  <si>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</si>
  <si>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</si>
  <si>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</si>
  <si>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</si>
  <si>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</si>
  <si>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</si>
  <si>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</si>
  <si>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</si>
  <si>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</si>
  <si>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</si>
  <si>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</si>
  <si>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</si>
  <si>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</si>
  <si>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</si>
  <si>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</si>
  <si>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</si>
  <si>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</si>
  <si>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</si>
  <si>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</si>
  <si>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</si>
  <si>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</si>
  <si>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</si>
  <si>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</si>
  <si>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</si>
  <si>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</si>
  <si>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</si>
  <si>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</si>
  <si>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</si>
  <si>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</si>
  <si>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</si>
  <si>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</si>
  <si>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</si>
  <si>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</si>
  <si>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</si>
  <si>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</si>
  <si>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</si>
  <si>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</si>
  <si>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</si>
  <si>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</si>
  <si>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</si>
  <si>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</si>
  <si>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</si>
  <si>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</si>
  <si>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</si>
  <si>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</si>
  <si>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</si>
  <si>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</si>
  <si>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</si>
  <si>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</si>
  <si>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</si>
  <si>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</si>
  <si>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</si>
  <si>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</si>
  <si>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</si>
  <si>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</si>
  <si>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</si>
  <si>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</si>
  <si>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</si>
  <si>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</si>
  <si>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</si>
  <si>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</si>
  <si>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</si>
  <si>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</si>
  <si>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</si>
  <si>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</si>
  <si>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</si>
  <si>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</si>
  <si>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</si>
  <si>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</si>
  <si>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</si>
  <si>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</si>
  <si>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</si>
  <si>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</si>
  <si>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</si>
  <si>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</si>
  <si>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</si>
  <si>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</si>
  <si>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</si>
  <si>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</si>
  <si>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</si>
  <si>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</si>
  <si>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</si>
  <si>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</si>
  <si>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</si>
  <si>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</si>
  <si>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</si>
  <si>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</si>
  <si>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</si>
  <si>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</si>
  <si>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</si>
  <si>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</si>
  <si>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</si>
  <si>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</si>
  <si>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</si>
  <si>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</si>
  <si>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</si>
  <si>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</si>
  <si>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</si>
  <si>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</si>
  <si>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</si>
  <si>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</si>
  <si>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</si>
  <si>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</si>
  <si>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</si>
  <si>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</si>
  <si>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</si>
  <si>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</si>
  <si>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</si>
  <si>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</si>
  <si>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</si>
  <si>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</si>
  <si>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</si>
  <si>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</si>
  <si>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</si>
  <si>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</si>
  <si>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</si>
  <si>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</si>
  <si>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</si>
  <si>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</si>
  <si>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</si>
  <si>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</si>
  <si>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</si>
  <si>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</si>
  <si>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</si>
  <si>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</si>
  <si>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</si>
  <si>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</si>
  <si>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</si>
  <si>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</si>
  <si>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</si>
  <si>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</si>
  <si>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</si>
  <si>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</si>
  <si>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</si>
  <si>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</si>
  <si>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</si>
  <si>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</si>
  <si>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</si>
  <si>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</si>
  <si>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</si>
  <si>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</si>
  <si>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</si>
  <si>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</si>
  <si>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</si>
  <si>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</si>
  <si>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</si>
  <si>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</si>
  <si>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</si>
  <si>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</si>
  <si>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</si>
  <si>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</si>
  <si>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</si>
  <si>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</si>
  <si>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</si>
  <si>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</si>
  <si>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</si>
  <si>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</si>
  <si>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</si>
  <si>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</si>
  <si>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</si>
  <si>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</si>
  <si>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</si>
  <si>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</si>
  <si>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</si>
  <si>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</si>
  <si>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</si>
  <si>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</si>
  <si>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</si>
  <si>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</si>
  <si>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</si>
  <si>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</si>
  <si>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</si>
  <si>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</si>
  <si>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</si>
  <si>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</si>
  <si>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</si>
  <si>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</si>
  <si>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</si>
  <si>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</si>
  <si>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</si>
  <si>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</si>
  <si>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</si>
  <si>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</si>
  <si>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</si>
  <si>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</si>
  <si>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</si>
  <si>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</si>
  <si>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</si>
  <si>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</si>
  <si>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</si>
  <si>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</si>
  <si>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</si>
  <si>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</si>
  <si>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</si>
  <si>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</si>
  <si>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</si>
  <si>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</si>
  <si>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</si>
  <si>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</si>
  <si>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</si>
  <si>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</si>
  <si>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</si>
  <si>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</si>
  <si>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</si>
  <si>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</si>
  <si>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</si>
  <si>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</si>
  <si>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</si>
  <si>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</si>
  <si>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</si>
  <si>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</si>
  <si>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</si>
  <si>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</si>
  <si>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</si>
  <si>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</si>
  <si>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</si>
  <si>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</si>
  <si>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</si>
  <si>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</si>
  <si>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</si>
  <si>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</si>
  <si>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</si>
  <si>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</si>
  <si>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</si>
  <si>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</si>
  <si>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</si>
  <si>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</si>
  <si>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</si>
  <si>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</si>
  <si>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</si>
  <si>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</si>
  <si>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</si>
  <si>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</si>
  <si>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</si>
  <si>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</si>
  <si>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</si>
  <si>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</si>
  <si>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</si>
  <si>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</si>
  <si>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</si>
  <si>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</si>
  <si>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</si>
  <si>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</si>
  <si>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</si>
  <si>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</si>
  <si>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</si>
  <si>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</si>
  <si>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</si>
  <si>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</si>
  <si>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</si>
  <si>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</si>
  <si>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</si>
  <si>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</si>
  <si>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</si>
  <si>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</si>
  <si>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</si>
  <si>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</si>
  <si>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</si>
  <si>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</si>
  <si>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</si>
  <si>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</si>
  <si>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</si>
  <si>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</si>
  <si>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</si>
  <si>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</si>
  <si>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</si>
  <si>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</si>
  <si>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</si>
  <si>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</si>
  <si>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</si>
  <si>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</si>
  <si>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</si>
  <si>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</si>
  <si>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</si>
  <si>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</si>
  <si>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</si>
  <si>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</si>
  <si>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</si>
  <si>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</si>
  <si>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</si>
  <si>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</si>
  <si>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</si>
  <si>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</si>
  <si>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</si>
  <si>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</si>
  <si>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</si>
  <si>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</si>
  <si>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</si>
  <si>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</si>
  <si>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</si>
  <si>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</si>
  <si>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</si>
  <si>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</si>
  <si>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</si>
  <si>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</si>
  <si>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</si>
  <si>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</si>
  <si>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</si>
  <si>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</si>
  <si>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</si>
  <si>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</si>
  <si>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</si>
  <si>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</si>
  <si>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</si>
  <si>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</si>
  <si>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</si>
  <si>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</si>
  <si>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</si>
  <si>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</si>
  <si>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</si>
  <si>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</si>
  <si>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</si>
  <si>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</si>
  <si>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</si>
  <si>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</si>
  <si>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</si>
  <si>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</si>
  <si>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</si>
  <si>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</si>
  <si>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</si>
  <si>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</si>
  <si>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</si>
  <si>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</si>
  <si>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</si>
  <si>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</si>
  <si>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</si>
  <si>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</si>
  <si>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</si>
  <si>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</si>
  <si>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</si>
  <si>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</si>
  <si>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</si>
  <si>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</si>
  <si>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</si>
  <si>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</si>
  <si>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</si>
  <si>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</si>
  <si>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</si>
  <si>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</si>
  <si>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</si>
  <si>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</si>
  <si>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</si>
  <si>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</si>
  <si>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</si>
  <si>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</si>
  <si>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</si>
  <si>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</si>
  <si>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</si>
  <si>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</si>
  <si>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</si>
  <si>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</si>
  <si>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</si>
  <si>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</si>
  <si>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</si>
  <si>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</si>
  <si>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</si>
  <si>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</si>
  <si>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</si>
  <si>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</si>
  <si>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</si>
  <si>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</si>
  <si>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</si>
  <si>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</si>
  <si>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</si>
  <si>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</si>
  <si>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</si>
  <si>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</si>
  <si>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</si>
  <si>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</si>
  <si>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</si>
  <si>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</si>
  <si>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</si>
  <si>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</si>
  <si>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</si>
  <si>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</si>
  <si>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</si>
  <si>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</si>
  <si>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</si>
  <si>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</si>
  <si>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</si>
  <si>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</si>
  <si>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</si>
  <si>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</si>
  <si>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</si>
  <si>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</si>
  <si>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</si>
  <si>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</si>
  <si>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</si>
  <si>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</si>
  <si>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</si>
  <si>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</si>
  <si>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</si>
  <si>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</si>
  <si>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</si>
  <si>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</si>
  <si>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</si>
  <si>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</si>
  <si>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</si>
  <si>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</si>
  <si>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</si>
  <si>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</si>
  <si>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</si>
  <si>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</si>
  <si>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</si>
  <si>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</si>
  <si>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</si>
  <si>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</si>
  <si>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</si>
  <si>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</si>
  <si>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</si>
  <si>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</si>
  <si>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</si>
  <si>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</si>
  <si>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</si>
  <si>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</si>
  <si>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</si>
  <si>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</si>
  <si>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</si>
  <si>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</si>
  <si>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</si>
  <si>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</si>
  <si>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</si>
  <si>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</si>
  <si>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</si>
  <si>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</si>
  <si>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</si>
  <si>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</si>
  <si>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</si>
  <si>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</si>
  <si>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</si>
  <si>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</si>
  <si>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</si>
  <si>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</si>
  <si>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</si>
  <si>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</si>
  <si>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</si>
  <si>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</si>
  <si>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</si>
  <si>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</si>
  <si>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</si>
  <si>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</si>
  <si>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</si>
  <si>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</si>
  <si>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</si>
  <si>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</si>
  <si>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</si>
  <si>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</si>
  <si>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</si>
  <si>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</si>
  <si>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</si>
  <si>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</si>
  <si>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</si>
  <si>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</si>
  <si>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</si>
  <si>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</si>
  <si>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</si>
  <si>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</si>
  <si>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</si>
  <si>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</si>
  <si>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</si>
  <si>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</si>
  <si>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</si>
  <si>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</si>
  <si>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</si>
  <si>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</si>
  <si>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</si>
  <si>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</si>
  <si>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</si>
  <si>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</si>
  <si>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</si>
  <si>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</si>
  <si>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</si>
  <si>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</si>
  <si>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</si>
  <si>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</si>
  <si>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</si>
  <si>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</si>
  <si>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</si>
  <si>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</si>
  <si>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</si>
  <si>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</si>
  <si>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</si>
  <si>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</si>
  <si>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</si>
  <si>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</si>
  <si>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</si>
  <si>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</si>
  <si>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</si>
  <si>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</si>
  <si>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</si>
  <si>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</si>
  <si>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</si>
  <si>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</si>
  <si>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</si>
  <si>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</si>
  <si>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</si>
  <si>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</si>
  <si>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</si>
  <si>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</si>
  <si>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</si>
  <si>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</si>
  <si>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</si>
  <si>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</si>
  <si>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</si>
  <si>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</si>
  <si>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</si>
  <si>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</si>
  <si>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</si>
  <si>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</si>
  <si>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</si>
  <si>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</si>
  <si>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</si>
  <si>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</si>
  <si>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</si>
  <si>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</si>
  <si>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</si>
  <si>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</si>
  <si>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</si>
  <si>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</si>
  <si>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</si>
  <si>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</si>
  <si>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</si>
  <si>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</si>
  <si>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</si>
  <si>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</si>
  <si>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</si>
  <si>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</si>
  <si>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</si>
  <si>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</si>
  <si>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</si>
  <si>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</si>
  <si>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</si>
  <si>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</si>
  <si>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</si>
  <si>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</si>
  <si>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</si>
  <si>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</si>
  <si>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</si>
  <si>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</si>
  <si>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</si>
  <si>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</si>
  <si>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</si>
  <si>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</si>
  <si>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</si>
  <si>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</si>
  <si>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</si>
  <si>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</si>
  <si>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</si>
  <si>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</si>
  <si>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</si>
  <si>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</si>
  <si>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</si>
  <si>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</si>
  <si>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</si>
  <si>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</si>
  <si>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</si>
  <si>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</si>
  <si>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</si>
  <si>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</si>
  <si>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</si>
  <si>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</si>
  <si>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</si>
  <si>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</si>
  <si>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</si>
  <si>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</si>
  <si>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</si>
  <si>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</si>
  <si>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</si>
  <si>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</si>
  <si>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</si>
  <si>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</si>
  <si>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</si>
  <si>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</si>
  <si>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</si>
  <si>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</si>
  <si>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</si>
  <si>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</si>
  <si>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</si>
  <si>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</si>
  <si>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</si>
  <si>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</si>
  <si>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</si>
  <si>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</si>
  <si>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</si>
  <si>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</si>
  <si>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</si>
  <si>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</si>
  <si>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</si>
  <si>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</si>
  <si>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</si>
  <si>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</si>
  <si>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</si>
  <si>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</si>
  <si>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</si>
  <si>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</si>
  <si>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</si>
  <si>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</si>
  <si>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</si>
  <si>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</si>
  <si>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</si>
  <si>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</si>
  <si>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</si>
  <si>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</si>
  <si>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</si>
  <si>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</si>
  <si>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</si>
  <si>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</si>
  <si>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</si>
  <si>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</si>
  <si>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</si>
  <si>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</si>
  <si>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</si>
  <si>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</si>
  <si>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</si>
  <si>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</si>
  <si>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</si>
  <si>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</si>
  <si>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</si>
  <si>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</si>
  <si>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</si>
  <si>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</si>
  <si>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</si>
  <si>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</si>
  <si>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</si>
  <si>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</si>
  <si>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</si>
  <si>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</si>
  <si>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</si>
  <si>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</si>
  <si>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</si>
  <si>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</si>
  <si>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</si>
  <si>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</si>
  <si>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</si>
  <si>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</si>
  <si>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</si>
  <si>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</si>
  <si>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</si>
  <si>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</si>
  <si>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</si>
  <si>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</si>
  <si>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</si>
  <si>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</si>
  <si>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</si>
  <si>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</si>
  <si>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</si>
  <si>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</si>
  <si>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</si>
  <si>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</si>
  <si>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</si>
  <si>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</si>
  <si>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</si>
  <si>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</si>
  <si>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</si>
  <si>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</si>
  <si>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</si>
  <si>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</si>
  <si>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</si>
  <si>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</si>
  <si>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</si>
  <si>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</si>
  <si>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</si>
  <si>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</si>
  <si>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</si>
  <si>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</si>
  <si>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</si>
  <si>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</si>
  <si>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</si>
  <si>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</si>
  <si>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</si>
  <si>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</si>
  <si>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</si>
  <si>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</si>
  <si>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</si>
  <si>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</si>
  <si>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</si>
  <si>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</si>
  <si>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</si>
  <si>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</si>
  <si>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</si>
  <si>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</si>
  <si>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</si>
  <si>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</si>
  <si>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</si>
  <si>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</si>
  <si>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</si>
  <si>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</si>
  <si>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</si>
  <si>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</si>
  <si>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</si>
  <si>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</si>
  <si>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</si>
  <si>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</si>
  <si>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</si>
  <si>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</si>
  <si>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</si>
  <si>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</si>
  <si>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</si>
  <si>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</si>
  <si>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</si>
  <si>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</si>
  <si>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</si>
  <si>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</si>
  <si>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</si>
  <si>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</si>
  <si>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</si>
  <si>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</si>
  <si>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</si>
  <si>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</si>
  <si>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</si>
  <si>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</si>
  <si>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</si>
  <si>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</si>
  <si>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</si>
  <si>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</si>
  <si>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</si>
  <si>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</si>
  <si>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</si>
  <si>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</si>
  <si>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</si>
  <si>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</si>
  <si>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</si>
  <si>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</si>
  <si>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</si>
  <si>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</si>
  <si>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</si>
  <si>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</si>
  <si>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</si>
  <si>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</si>
  <si>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</si>
  <si>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</si>
  <si>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</si>
  <si>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</si>
  <si>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</si>
  <si>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</si>
  <si>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</si>
  <si>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</si>
  <si>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</si>
  <si>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</si>
  <si>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</si>
  <si>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</si>
  <si>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</si>
  <si>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</si>
  <si>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</si>
  <si>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</si>
  <si>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</si>
  <si>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</si>
  <si>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</si>
  <si>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</si>
  <si>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</si>
  <si>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</si>
  <si>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</si>
  <si>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</si>
  <si>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</si>
  <si>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</si>
  <si>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</si>
  <si>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</si>
  <si>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</si>
  <si>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</si>
  <si>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</si>
  <si>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</si>
  <si>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</si>
  <si>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</si>
  <si>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</si>
  <si>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</si>
  <si>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</si>
  <si>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</si>
  <si>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</si>
  <si>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</si>
  <si>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</si>
  <si>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</si>
  <si>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</si>
  <si>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</si>
  <si>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</si>
  <si>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</si>
  <si>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</si>
  <si>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</si>
  <si>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</si>
  <si>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</si>
  <si>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</si>
  <si>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</si>
  <si>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</si>
  <si>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</si>
  <si>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</si>
  <si>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</si>
  <si>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</si>
  <si>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</si>
  <si>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</si>
  <si>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</si>
  <si>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</si>
  <si>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</si>
  <si>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</si>
  <si>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</si>
  <si>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</si>
  <si>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</si>
  <si>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</si>
  <si>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</si>
  <si>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</si>
  <si>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</si>
  <si>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</si>
  <si>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</si>
  <si>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</si>
  <si>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</si>
  <si>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</si>
  <si>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</si>
  <si>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</si>
  <si>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</si>
  <si>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</si>
  <si>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</si>
  <si>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</si>
  <si>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</si>
  <si>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</si>
  <si>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</si>
  <si>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</si>
  <si>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</si>
  <si>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</si>
  <si>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</si>
  <si>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</si>
  <si>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</si>
  <si>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</si>
  <si>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</si>
  <si>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</si>
  <si>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</si>
  <si>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</si>
  <si>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</si>
  <si>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</si>
  <si>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</si>
  <si>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</si>
  <si>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</si>
  <si>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</si>
  <si>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</si>
  <si>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</si>
  <si>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</si>
  <si>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</si>
  <si>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</si>
  <si>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</si>
  <si>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</si>
  <si>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</si>
  <si>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</si>
  <si>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</si>
  <si>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</si>
  <si>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</si>
  <si>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</si>
  <si>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</si>
  <si>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</si>
  <si>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</si>
  <si>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</si>
  <si>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</si>
  <si>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</si>
  <si>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</si>
  <si>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</si>
  <si>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</si>
  <si>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</si>
  <si>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</si>
  <si>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</si>
  <si>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</si>
  <si>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</si>
  <si>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</si>
  <si>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</si>
  <si>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</si>
  <si>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</si>
  <si>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</si>
  <si>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</si>
  <si>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</si>
  <si>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</si>
  <si>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</si>
  <si>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</si>
  <si>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</si>
  <si>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</si>
  <si>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</si>
  <si>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</si>
  <si>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</si>
  <si>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</si>
  <si>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</si>
  <si>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</si>
  <si>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</si>
  <si>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</si>
  <si>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</si>
  <si>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</si>
  <si>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</si>
  <si>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</si>
  <si>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</si>
  <si>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</si>
  <si>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</si>
  <si>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</si>
  <si>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</si>
  <si>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</si>
  <si>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</si>
  <si>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</si>
  <si>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</si>
  <si>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</si>
  <si>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</si>
  <si>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</si>
  <si>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</si>
  <si>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</si>
  <si>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</si>
  <si>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</si>
  <si>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</si>
  <si>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</si>
  <si>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</si>
  <si>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</si>
  <si>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</si>
  <si>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</si>
  <si>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</si>
  <si>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</si>
  <si>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</si>
  <si>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</si>
  <si>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</si>
  <si>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</si>
  <si>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</si>
  <si>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</si>
  <si>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</si>
  <si>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</si>
  <si>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</si>
  <si>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</si>
  <si>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</si>
  <si>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</si>
  <si>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</si>
  <si>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</si>
  <si>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</si>
  <si>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</si>
  <si>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</si>
  <si>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</si>
  <si>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</si>
  <si>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</si>
  <si>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</si>
  <si>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</si>
  <si>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</si>
  <si>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</si>
  <si>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</si>
  <si>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</si>
  <si>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</si>
  <si>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</si>
  <si>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</si>
  <si>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</si>
  <si>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</si>
  <si>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</si>
  <si>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</si>
  <si>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</si>
  <si>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</si>
  <si>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</si>
  <si>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</si>
  <si>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</si>
  <si>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</si>
  <si>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</si>
  <si>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</si>
  <si>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</si>
  <si>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</si>
  <si>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</si>
  <si>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</si>
  <si>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</si>
  <si>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</si>
  <si>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</si>
  <si>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</si>
  <si>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</si>
  <si>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</si>
  <si>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</si>
  <si>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</si>
  <si>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</si>
  <si>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</si>
  <si>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</si>
  <si>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</si>
  <si>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</si>
  <si>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</si>
  <si>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</si>
  <si>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</si>
  <si>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</si>
  <si>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</si>
  <si>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</si>
  <si>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</si>
  <si>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</si>
  <si>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</si>
  <si>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</si>
  <si>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</si>
  <si>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</si>
  <si>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</si>
  <si>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</si>
  <si>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</si>
  <si>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</si>
  <si>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</si>
  <si>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</si>
  <si>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</si>
  <si>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</si>
  <si>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</si>
  <si>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</si>
  <si>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</si>
  <si>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</si>
  <si>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</si>
  <si>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</si>
  <si>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</si>
  <si>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</si>
  <si>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</si>
  <si>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</si>
  <si>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</si>
  <si>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</si>
  <si>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</si>
  <si>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</si>
  <si>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</si>
  <si>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</si>
  <si>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</si>
  <si>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</si>
  <si>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</si>
  <si>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</si>
  <si>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</si>
  <si>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</si>
  <si>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</si>
  <si>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</si>
  <si>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</si>
  <si>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</si>
  <si>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</si>
  <si>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</si>
  <si>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</si>
  <si>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</si>
  <si>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</si>
  <si>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</si>
  <si>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</si>
  <si>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</si>
  <si>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</si>
  <si>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</si>
  <si>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</si>
  <si>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</si>
  <si>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</si>
  <si>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</si>
  <si>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</si>
  <si>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</si>
  <si>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</si>
  <si>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</si>
  <si>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</si>
  <si>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</si>
  <si>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</si>
  <si>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</si>
  <si>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</si>
  <si>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</si>
  <si>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</si>
  <si>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</si>
  <si>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</si>
  <si>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</si>
  <si>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</si>
  <si>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</si>
  <si>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</si>
  <si>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</si>
  <si>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</si>
  <si>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</si>
  <si>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</si>
  <si>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</si>
  <si>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</si>
  <si>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</si>
  <si>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</si>
  <si>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</si>
  <si>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</si>
  <si>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</si>
  <si>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</si>
  <si>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</si>
  <si>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</si>
  <si>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</si>
  <si>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</si>
  <si>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</si>
  <si>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</si>
  <si>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</si>
  <si>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</si>
  <si>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</si>
  <si>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</si>
  <si>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</si>
  <si>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</si>
  <si>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</si>
  <si>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</si>
  <si>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</si>
  <si>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</si>
  <si>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</si>
  <si>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</si>
  <si>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</si>
  <si>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</si>
  <si>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</si>
  <si>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</si>
  <si>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</si>
  <si>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</si>
  <si>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</si>
  <si>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</si>
  <si>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</si>
  <si>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</si>
  <si>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</si>
  <si>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</si>
  <si>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</si>
  <si>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</si>
  <si>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</si>
  <si>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</si>
  <si>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</si>
  <si>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</si>
  <si>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</si>
  <si>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</si>
  <si>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</si>
  <si>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</si>
  <si>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</si>
  <si>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</si>
  <si>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</si>
  <si>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</si>
  <si>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</si>
  <si>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</si>
  <si>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</si>
  <si>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</si>
  <si>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</si>
  <si>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</si>
  <si>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</si>
  <si>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</si>
  <si>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</si>
  <si>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</si>
  <si>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</si>
  <si>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</si>
  <si>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</si>
  <si>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</si>
  <si>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</si>
  <si>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</si>
  <si>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</si>
  <si>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</si>
  <si>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</si>
  <si>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</si>
  <si>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</si>
  <si>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</si>
  <si>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</si>
  <si>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</si>
  <si>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</si>
  <si>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</si>
  <si>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</si>
  <si>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</si>
  <si>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</si>
  <si>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</si>
  <si>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</si>
  <si>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</si>
  <si>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</si>
  <si>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</si>
  <si>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</si>
  <si>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</si>
  <si>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</si>
  <si>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</si>
  <si>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</si>
  <si>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</si>
  <si>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</si>
  <si>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</si>
  <si>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</si>
  <si>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</si>
  <si>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</si>
  <si>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</si>
  <si>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</si>
  <si>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</si>
  <si>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</si>
  <si>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</si>
  <si>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</si>
  <si>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</si>
  <si>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</si>
  <si>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</si>
  <si>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</si>
  <si>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</si>
  <si>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</si>
  <si>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</si>
  <si>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</si>
  <si>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</si>
  <si>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</si>
  <si>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</si>
  <si>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</si>
  <si>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</si>
  <si>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</si>
  <si>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</si>
  <si>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</si>
  <si>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</si>
  <si>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</si>
  <si>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</si>
  <si>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</si>
  <si>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</si>
  <si>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</si>
  <si>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</si>
  <si>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</si>
  <si>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</si>
  <si>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</si>
  <si>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</si>
  <si>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</si>
  <si>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</si>
  <si>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</si>
  <si>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</si>
  <si>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</si>
  <si>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</si>
  <si>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</si>
  <si>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</si>
  <si>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</si>
  <si>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</si>
  <si>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</si>
  <si>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</si>
  <si>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</si>
  <si>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</si>
  <si>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</si>
  <si>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</si>
  <si>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</si>
  <si>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</si>
  <si>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</si>
  <si>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</si>
  <si>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</si>
  <si>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</si>
  <si>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</si>
  <si>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</si>
  <si>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</si>
  <si>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</si>
  <si>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</si>
  <si>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</si>
  <si>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</si>
  <si>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</si>
  <si>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</si>
  <si>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</si>
  <si>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</si>
  <si>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</si>
  <si>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</si>
  <si>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</si>
  <si>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</si>
  <si>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</si>
  <si>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</si>
  <si>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</si>
  <si>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</si>
  <si>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</si>
  <si>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</si>
  <si>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</si>
  <si>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</si>
  <si>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</si>
  <si>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</si>
  <si>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</si>
  <si>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</si>
  <si>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</si>
  <si>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</si>
  <si>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</si>
  <si>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</si>
  <si>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</si>
  <si>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</si>
  <si>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</si>
  <si>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</si>
  <si>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</si>
  <si>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</si>
  <si>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</si>
  <si>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</si>
  <si>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</si>
  <si>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</si>
  <si>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</si>
  <si>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</si>
  <si>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</si>
  <si>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</si>
  <si>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</si>
  <si>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</si>
  <si>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</si>
  <si>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</si>
  <si>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</si>
  <si>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</si>
  <si>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</si>
  <si>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</si>
  <si>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</si>
  <si>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</si>
  <si>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</si>
  <si>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</si>
  <si>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</si>
  <si>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</si>
  <si>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</si>
  <si>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</si>
  <si>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</si>
  <si>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</si>
  <si>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</si>
  <si>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</si>
  <si>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</si>
  <si>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</si>
  <si>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</si>
  <si>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</si>
  <si>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</si>
  <si>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</si>
  <si>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</si>
  <si>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</si>
  <si>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</si>
  <si>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</si>
  <si>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</si>
  <si>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</si>
  <si>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</si>
  <si>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</si>
  <si>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</si>
  <si>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</si>
  <si>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</si>
  <si>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</si>
  <si>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</si>
  <si>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</si>
  <si>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</si>
  <si>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</si>
  <si>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</si>
  <si>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</si>
  <si>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</si>
  <si>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</si>
  <si>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</si>
  <si>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</si>
  <si>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</si>
  <si>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</si>
  <si>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</si>
  <si>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</si>
  <si>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</si>
  <si>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</si>
  <si>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</si>
  <si>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</si>
  <si>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</si>
  <si>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</si>
  <si>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</si>
  <si>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</si>
  <si>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</si>
  <si>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</si>
  <si>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</si>
  <si>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</si>
  <si>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</si>
  <si>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</si>
  <si>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</si>
  <si>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</si>
  <si>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</si>
  <si>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</si>
  <si>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</si>
  <si>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</si>
  <si>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</si>
  <si>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</si>
  <si>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</si>
  <si>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</si>
  <si>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</si>
  <si>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</si>
  <si>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</si>
  <si>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</si>
  <si>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</si>
  <si>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</si>
  <si>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</si>
  <si>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</si>
  <si>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</si>
  <si>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</si>
  <si>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</si>
  <si>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</si>
  <si>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</si>
  <si>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</si>
  <si>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</si>
  <si>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</si>
  <si>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</si>
  <si>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</si>
  <si>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</si>
  <si>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</si>
  <si>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</si>
  <si>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</si>
  <si>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</si>
  <si>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</si>
  <si>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</si>
  <si>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</si>
  <si>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</si>
  <si>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</si>
  <si>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</si>
  <si>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</si>
  <si>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</si>
  <si>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</si>
  <si>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</si>
  <si>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</si>
  <si>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</si>
  <si>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</si>
  <si>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</si>
  <si>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</si>
  <si>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</si>
  <si>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</si>
  <si>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</si>
  <si>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</si>
  <si>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</si>
  <si>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</si>
  <si>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</si>
  <si>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</si>
  <si>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</si>
  <si>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</si>
  <si>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</si>
  <si>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</si>
  <si>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</si>
  <si>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</si>
  <si>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</si>
  <si>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</si>
  <si>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</si>
  <si>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</si>
  <si>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</si>
  <si>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</si>
  <si>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</si>
  <si>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</si>
  <si>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</si>
  <si>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</si>
  <si>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</si>
  <si>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</si>
  <si>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</si>
  <si>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</si>
  <si>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</si>
  <si>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</si>
  <si>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</si>
  <si>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</si>
  <si>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</si>
  <si>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</si>
  <si>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</si>
  <si>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</si>
  <si>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</si>
  <si>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</si>
  <si>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</si>
  <si>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</si>
  <si>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</si>
  <si>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</si>
  <si>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</si>
  <si>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</si>
  <si>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</si>
  <si>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</si>
  <si>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</si>
  <si>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</si>
  <si>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</si>
  <si>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</si>
  <si>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</si>
  <si>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</si>
  <si>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</si>
  <si>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</si>
  <si>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</si>
  <si>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</si>
  <si>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</si>
  <si>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</si>
  <si>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</si>
  <si>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</si>
  <si>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</si>
  <si>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</si>
  <si>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</si>
  <si>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</si>
  <si>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</si>
  <si>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</si>
  <si>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</si>
  <si>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</si>
  <si>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</si>
  <si>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</si>
  <si>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</si>
  <si>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</si>
  <si>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</si>
  <si>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</si>
  <si>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</si>
  <si>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</si>
  <si>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</si>
  <si>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</si>
  <si>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</si>
  <si>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</si>
  <si>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</si>
  <si>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</si>
  <si>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</si>
  <si>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</si>
  <si>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</si>
  <si>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</si>
  <si>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</si>
  <si>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</si>
  <si>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</si>
  <si>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</si>
  <si>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</si>
  <si>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</si>
  <si>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</si>
  <si>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</si>
  <si>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</si>
  <si>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</si>
  <si>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</si>
  <si>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</si>
  <si>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</si>
  <si>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</si>
  <si>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</si>
  <si>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</si>
  <si>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</si>
  <si>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</si>
  <si>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</si>
  <si>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</si>
  <si>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</si>
  <si>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</si>
  <si>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</si>
  <si>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</si>
  <si>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</si>
  <si>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</si>
  <si>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</si>
  <si>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</si>
  <si>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</si>
  <si>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</si>
  <si>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</si>
  <si>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</si>
  <si>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</si>
  <si>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</si>
  <si>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</si>
  <si>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</si>
  <si>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</si>
  <si>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</si>
  <si>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</si>
  <si>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</si>
  <si>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</si>
  <si>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</si>
  <si>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</si>
  <si>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</si>
  <si>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</si>
  <si>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</si>
  <si>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</si>
  <si>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</si>
  <si>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</si>
  <si>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</si>
  <si>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</si>
  <si>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</si>
  <si>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</si>
  <si>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</si>
  <si>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</si>
  <si>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</si>
  <si>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</si>
  <si>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</si>
  <si>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</si>
  <si>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</si>
  <si>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</si>
  <si>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</si>
  <si>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</si>
  <si>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</si>
  <si>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</si>
  <si>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</si>
  <si>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</si>
  <si>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</si>
  <si>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</si>
  <si>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</si>
  <si>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</si>
  <si>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</si>
  <si>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</si>
  <si>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</si>
  <si>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</si>
  <si>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</si>
  <si>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</si>
  <si>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</si>
  <si>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</si>
  <si>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</si>
  <si>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</si>
  <si>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</si>
  <si>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</si>
  <si>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</si>
  <si>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</si>
  <si>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</si>
  <si>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</si>
  <si>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</si>
  <si>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</si>
  <si>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</si>
  <si>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</si>
  <si>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</si>
  <si>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</si>
  <si>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</si>
  <si>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</si>
  <si>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</si>
  <si>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</si>
  <si>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</si>
  <si>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</si>
  <si>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</si>
  <si>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</si>
  <si>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</si>
  <si>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</si>
  <si>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</si>
  <si>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</si>
  <si>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</si>
  <si>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</si>
  <si>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</si>
  <si>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</si>
  <si>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</si>
  <si>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</si>
  <si>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</si>
  <si>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</si>
  <si>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</si>
  <si>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</si>
  <si>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</si>
  <si>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</si>
  <si>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</si>
  <si>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</si>
  <si>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</si>
  <si>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</si>
  <si>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</si>
  <si>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</si>
  <si>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</si>
  <si>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</si>
  <si>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</si>
  <si>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</si>
  <si>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</si>
  <si>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</si>
  <si>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</si>
  <si>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</si>
  <si>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</si>
  <si>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</si>
  <si>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</si>
  <si>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</si>
  <si>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</si>
  <si>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</si>
  <si>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</si>
  <si>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</si>
  <si>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</si>
  <si>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</si>
  <si>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</si>
  <si>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</si>
  <si>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</si>
  <si>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</si>
  <si>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</si>
  <si>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</si>
  <si>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</si>
  <si>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</si>
  <si>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</si>
  <si>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</si>
  <si>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</si>
  <si>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</si>
  <si>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</si>
  <si>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</si>
  <si>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</si>
  <si>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</si>
  <si>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</si>
  <si>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</si>
  <si>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</si>
  <si>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</si>
  <si>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</si>
  <si>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</si>
  <si>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</si>
  <si>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</si>
  <si>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</si>
  <si>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</si>
  <si>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</si>
  <si>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</si>
  <si>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</si>
  <si>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</si>
  <si>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</si>
  <si>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</si>
  <si>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</si>
  <si>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</si>
  <si>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</si>
  <si>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</si>
  <si>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</si>
  <si>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</si>
  <si>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</si>
  <si>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</si>
  <si>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</si>
  <si>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</si>
  <si>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</si>
  <si>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</si>
  <si>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</si>
  <si>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</si>
  <si>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</si>
  <si>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</si>
  <si>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</si>
  <si>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</si>
  <si>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</si>
  <si>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</si>
  <si>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</si>
  <si>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</si>
  <si>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</si>
  <si>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</si>
  <si>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</si>
  <si>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</si>
  <si>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</si>
  <si>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</si>
  <si>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</si>
  <si>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</si>
  <si>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</si>
  <si>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</si>
  <si>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</si>
  <si>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</si>
  <si>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</si>
  <si>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</si>
  <si>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</si>
  <si>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</si>
  <si>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</si>
  <si>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</si>
  <si>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</si>
  <si>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</si>
  <si>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</si>
  <si>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</si>
  <si>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</si>
  <si>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</si>
  <si>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</si>
  <si>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</si>
  <si>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</si>
  <si>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</si>
  <si>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</si>
  <si>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</si>
  <si>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</si>
  <si>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</si>
  <si>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</si>
  <si>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</si>
  <si>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</si>
  <si>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</si>
  <si>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</si>
  <si>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</si>
  <si>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</si>
  <si>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</si>
  <si>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</si>
  <si>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</si>
  <si>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</si>
  <si>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</si>
  <si>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</si>
  <si>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</si>
  <si>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</si>
  <si>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</si>
  <si>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</si>
  <si>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</si>
  <si>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</si>
  <si>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</si>
  <si>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</si>
  <si>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</si>
  <si>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</si>
  <si>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</si>
  <si>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</si>
  <si>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</si>
  <si>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</si>
  <si>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</si>
  <si>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</si>
  <si>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</si>
  <si>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</si>
  <si>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</si>
  <si>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</si>
  <si>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</si>
  <si>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</si>
  <si>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</si>
  <si>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</si>
  <si>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</si>
  <si>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</si>
  <si>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</si>
  <si>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</si>
  <si>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</si>
  <si>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</si>
  <si>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</si>
  <si>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</si>
  <si>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</si>
  <si>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</si>
  <si>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</si>
  <si>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</si>
  <si>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</si>
  <si>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</si>
  <si>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</si>
  <si>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</si>
  <si>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</si>
  <si>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</si>
  <si>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</si>
  <si>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</si>
  <si>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</si>
  <si>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</si>
  <si>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</si>
  <si>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</si>
  <si>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</si>
  <si>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</si>
  <si>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</si>
  <si>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</si>
  <si>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</si>
  <si>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</si>
  <si>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</si>
  <si>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</si>
  <si>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</si>
  <si>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</si>
  <si>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</si>
  <si>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</si>
  <si>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</si>
  <si>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</si>
  <si>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</si>
  <si>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</si>
  <si>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</si>
  <si>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</si>
  <si>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</si>
  <si>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</si>
  <si>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</si>
  <si>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</si>
  <si>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</si>
  <si>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</si>
  <si>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</si>
  <si>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</si>
  <si>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</si>
  <si>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</si>
  <si>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</si>
  <si>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</si>
  <si>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</si>
  <si>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</si>
  <si>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</si>
  <si>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</si>
  <si>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</si>
  <si>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</si>
  <si>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</si>
  <si>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</si>
  <si>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</si>
  <si>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</si>
  <si>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</si>
  <si>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</si>
  <si>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</si>
  <si>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</si>
  <si>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</si>
  <si>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</si>
  <si>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</si>
  <si>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</si>
  <si>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</si>
  <si>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</si>
  <si>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</si>
  <si>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</si>
  <si>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</si>
  <si>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</si>
  <si>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</si>
  <si>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</si>
  <si>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</si>
  <si>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</si>
  <si>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</si>
  <si>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</si>
  <si>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</si>
  <si>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</si>
  <si>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</si>
  <si>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</si>
  <si>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</si>
  <si>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</si>
  <si>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</si>
  <si>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</si>
  <si>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</si>
  <si>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</si>
  <si>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</si>
  <si>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</si>
  <si>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</si>
  <si>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</si>
  <si>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</si>
  <si>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</si>
  <si>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</si>
  <si>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</si>
  <si>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</si>
  <si>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</si>
  <si>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</si>
  <si>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</si>
  <si>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</si>
  <si>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</si>
  <si>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</si>
  <si>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</si>
  <si>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</si>
  <si>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</si>
  <si>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</si>
  <si>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</si>
  <si>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</si>
  <si>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</si>
  <si>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</si>
  <si>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</si>
  <si>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</si>
  <si>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</si>
  <si>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</si>
  <si>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</si>
  <si>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</si>
  <si>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</si>
  <si>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</si>
  <si>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</si>
  <si>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</si>
  <si>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</si>
  <si>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</si>
  <si>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</si>
  <si>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</si>
  <si>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</si>
  <si>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</si>
  <si>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</si>
  <si>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</si>
  <si>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</si>
  <si>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</si>
  <si>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</si>
  <si>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</si>
  <si>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</si>
  <si>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</si>
  <si>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</si>
  <si>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</si>
  <si>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</si>
  <si>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</si>
  <si>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</si>
  <si>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</si>
  <si>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</si>
  <si>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</si>
  <si>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</si>
  <si>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</si>
  <si>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</si>
  <si>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</si>
  <si>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</si>
  <si>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</si>
  <si>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</si>
  <si>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</si>
  <si>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</si>
  <si>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</si>
  <si>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</si>
  <si>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</si>
  <si>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</si>
  <si>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</si>
  <si>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</si>
  <si>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</si>
  <si>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</si>
  <si>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</si>
  <si>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</si>
  <si>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</si>
  <si>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</si>
  <si>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</si>
  <si>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</si>
  <si>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</si>
  <si>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</si>
  <si>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</si>
  <si>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</si>
  <si>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</si>
  <si>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</si>
  <si>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</si>
  <si>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</si>
  <si>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</si>
  <si>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</si>
  <si>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</si>
  <si>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</si>
  <si>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</si>
  <si>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</si>
  <si>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</si>
  <si>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</si>
  <si>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</si>
  <si>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</si>
  <si>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</si>
  <si>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</si>
  <si>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</si>
  <si>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</si>
  <si>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</si>
  <si>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</si>
  <si>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</si>
  <si>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</si>
  <si>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</si>
  <si>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</si>
  <si>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</si>
  <si>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</si>
  <si>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</si>
  <si>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</si>
  <si>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</si>
  <si>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</si>
  <si>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</si>
  <si>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</si>
  <si>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</si>
  <si>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</si>
  <si>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</si>
  <si>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</si>
  <si>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</si>
  <si>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</si>
  <si>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</si>
  <si>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</si>
  <si>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</si>
  <si>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</si>
  <si>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</si>
  <si>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</si>
  <si>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</si>
  <si>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</si>
  <si>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</si>
  <si>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</si>
  <si>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</si>
  <si>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</si>
  <si>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</si>
  <si>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</si>
  <si>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</si>
  <si>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</si>
  <si>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</si>
  <si>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</si>
  <si>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</si>
  <si>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</si>
  <si>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</si>
  <si>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</si>
  <si>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</si>
  <si>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</si>
  <si>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</si>
  <si>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</si>
  <si>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</si>
  <si>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</si>
  <si>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</si>
  <si>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</si>
  <si>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</si>
  <si>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</si>
  <si>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</si>
  <si>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</si>
  <si>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</si>
  <si>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</si>
  <si>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</si>
  <si>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</si>
  <si>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</si>
  <si>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</si>
  <si>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</si>
  <si>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</si>
  <si>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</si>
  <si>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</si>
  <si>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</si>
  <si>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</si>
  <si>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</si>
  <si>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</si>
  <si>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</si>
  <si>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</si>
  <si>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</si>
  <si>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</si>
  <si>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</si>
  <si>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</si>
  <si>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</si>
  <si>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</si>
  <si>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</si>
  <si>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</si>
  <si>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</si>
  <si>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</si>
  <si>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</si>
  <si>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</si>
  <si>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</si>
  <si>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</si>
  <si>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</si>
  <si>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</si>
  <si>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</si>
  <si>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</si>
  <si>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</si>
  <si>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</si>
  <si>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</si>
  <si>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</si>
  <si>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</si>
  <si>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</si>
  <si>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</si>
  <si>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</si>
  <si>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</si>
  <si>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</si>
  <si>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</si>
  <si>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</si>
  <si>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</si>
  <si>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</si>
  <si>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</si>
  <si>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</si>
  <si>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</si>
  <si>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</si>
  <si>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</si>
  <si>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</si>
  <si>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</si>
  <si>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</si>
  <si>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</si>
  <si>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</si>
  <si>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</si>
  <si>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</si>
  <si>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</si>
  <si>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</si>
  <si>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</si>
  <si>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</si>
  <si>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</si>
  <si>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</si>
  <si>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</si>
  <si>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</si>
  <si>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</si>
  <si>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</si>
  <si>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</si>
  <si>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</si>
  <si>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</si>
  <si>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</si>
  <si>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</si>
  <si>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</si>
  <si>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</si>
  <si>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</si>
  <si>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</si>
  <si>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</si>
  <si>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</si>
  <si>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</si>
  <si>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</si>
  <si>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</si>
  <si>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</si>
  <si>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</si>
  <si>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</si>
  <si>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</si>
  <si>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</si>
  <si>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</si>
  <si>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</si>
  <si>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</si>
  <si>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</si>
  <si>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</si>
  <si>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</si>
  <si>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</si>
  <si>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</si>
  <si>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</si>
  <si>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</si>
  <si>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</si>
  <si>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</si>
  <si>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</si>
  <si>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</si>
  <si>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</si>
  <si>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</si>
  <si>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</si>
  <si>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</si>
  <si>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</si>
  <si>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</si>
  <si>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</si>
  <si>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</si>
  <si>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</si>
  <si>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</si>
  <si>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</si>
  <si>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</si>
  <si>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</si>
  <si>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</si>
  <si>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</si>
  <si>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</si>
  <si>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</si>
  <si>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</si>
  <si>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</si>
  <si>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</si>
  <si>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</si>
  <si>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</si>
  <si>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</si>
  <si>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</si>
  <si>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</si>
  <si>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</si>
  <si>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</si>
  <si>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</si>
  <si>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</si>
  <si>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</si>
  <si>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</si>
  <si>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</si>
  <si>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</si>
  <si>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</si>
  <si>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</si>
  <si>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</si>
  <si>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</si>
  <si>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</si>
  <si>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</si>
  <si>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</si>
  <si>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</si>
  <si>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</si>
  <si>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</si>
  <si>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</si>
  <si>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</si>
  <si>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</si>
  <si>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</si>
  <si>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</si>
  <si>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</si>
  <si>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</si>
  <si>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</si>
  <si>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</si>
  <si>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</si>
  <si>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</si>
  <si>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</si>
  <si>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</si>
  <si>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</si>
  <si>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</si>
  <si>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</si>
  <si>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</si>
  <si>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</si>
  <si>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</si>
  <si>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</si>
  <si>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</si>
  <si>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</si>
  <si>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</si>
  <si>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</si>
  <si>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</si>
  <si>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</si>
  <si>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</si>
  <si>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</si>
  <si>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</si>
  <si>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</si>
  <si>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</si>
  <si>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</si>
  <si>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</si>
  <si>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</si>
  <si>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</si>
  <si>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</si>
  <si>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</si>
  <si>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</si>
  <si>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</si>
  <si>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</si>
  <si>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</si>
  <si>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</si>
  <si>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</si>
  <si>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</si>
  <si>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</si>
  <si>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</si>
  <si>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</si>
  <si>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</si>
  <si>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</si>
  <si>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</si>
  <si>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</si>
  <si>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</si>
  <si>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</si>
  <si>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</si>
  <si>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</si>
  <si>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</si>
  <si>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</si>
  <si>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</si>
  <si>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</si>
  <si>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</si>
  <si>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</si>
  <si>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</si>
  <si>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</si>
  <si>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</si>
  <si>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</si>
  <si>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</si>
  <si>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</si>
  <si>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</si>
  <si>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</si>
  <si>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</si>
  <si>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</si>
  <si>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</si>
  <si>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</si>
  <si>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</si>
  <si>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</si>
  <si>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</si>
  <si>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</si>
  <si>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</si>
  <si>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</si>
  <si>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</si>
  <si>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</si>
  <si>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</si>
  <si>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</si>
  <si>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</si>
  <si>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</si>
  <si>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</si>
  <si>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</si>
  <si>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</si>
  <si>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</si>
  <si>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</si>
  <si>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</si>
  <si>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</si>
  <si>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</si>
  <si>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</si>
  <si>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</si>
  <si>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</si>
  <si>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</si>
  <si>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</si>
  <si>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</si>
  <si>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</si>
  <si>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</si>
  <si>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</si>
  <si>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</si>
  <si>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</si>
  <si>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</si>
  <si>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</si>
  <si>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</si>
  <si>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</si>
  <si>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</si>
  <si>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</si>
  <si>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</si>
  <si>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</si>
  <si>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</si>
  <si>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</si>
  <si>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</si>
  <si>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</si>
  <si>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</si>
  <si>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</si>
  <si>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</si>
  <si>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</si>
  <si>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</si>
  <si>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</si>
  <si>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</si>
  <si>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</si>
  <si>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</si>
  <si>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</si>
  <si>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</si>
  <si>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</si>
  <si>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</si>
  <si>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</si>
  <si>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</si>
  <si>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</si>
  <si>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</si>
  <si>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</si>
  <si>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</si>
  <si>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</si>
  <si>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</si>
  <si>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</si>
  <si>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</si>
  <si>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</si>
  <si>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</si>
  <si>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</si>
  <si>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</si>
  <si>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</si>
  <si>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</si>
  <si>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</si>
  <si>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</si>
  <si>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</si>
  <si>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</si>
  <si>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</si>
  <si>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</si>
  <si>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</si>
  <si>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</si>
  <si>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</si>
  <si>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</si>
  <si>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</si>
  <si>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</si>
  <si>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</si>
  <si>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</si>
  <si>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</si>
  <si>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</si>
  <si>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</si>
  <si>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</si>
  <si>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</si>
  <si>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</si>
  <si>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</si>
  <si>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</si>
  <si>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</si>
  <si>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</si>
  <si>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</si>
  <si>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</si>
  <si>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</si>
  <si>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</si>
  <si>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</si>
  <si>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</si>
  <si>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</si>
  <si>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</si>
  <si>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</si>
  <si>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</si>
  <si>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</si>
  <si>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</si>
  <si>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</si>
  <si>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</si>
  <si>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</si>
  <si>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</si>
  <si>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</si>
  <si>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</si>
  <si>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</si>
  <si>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</si>
  <si>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</si>
  <si>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</si>
  <si>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</si>
  <si>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</si>
  <si>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</si>
  <si>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</si>
  <si>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</si>
  <si>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</si>
  <si>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</si>
  <si>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</si>
  <si>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</si>
  <si>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</si>
  <si>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</si>
  <si>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</si>
  <si>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</si>
  <si>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</si>
  <si>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</si>
  <si>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</si>
  <si>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</si>
  <si>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</si>
  <si>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</si>
  <si>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</si>
  <si>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</si>
  <si>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</si>
  <si>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</si>
  <si>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</si>
  <si>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</si>
  <si>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</si>
  <si>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</si>
  <si>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</si>
  <si>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</si>
  <si>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</si>
  <si>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</si>
  <si>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</si>
  <si>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</si>
  <si>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</si>
  <si>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</si>
  <si>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</si>
  <si>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</si>
  <si>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</si>
  <si>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</si>
  <si>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</si>
  <si>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</si>
  <si>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</si>
  <si>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</si>
  <si>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</si>
  <si>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</si>
  <si>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</si>
  <si>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</si>
  <si>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</si>
  <si>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</si>
  <si>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</si>
  <si>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</si>
  <si>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</si>
  <si>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</si>
  <si>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</si>
  <si>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</si>
  <si>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</si>
  <si>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</si>
  <si>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</si>
  <si>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</si>
  <si>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</si>
  <si>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</si>
  <si>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</si>
  <si>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</si>
  <si>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</si>
  <si>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</si>
  <si>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</si>
  <si>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</si>
  <si>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</si>
  <si>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</si>
  <si>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</si>
  <si>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</si>
  <si>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</si>
  <si>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</si>
  <si>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</si>
  <si>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</si>
  <si>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</si>
  <si>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</si>
  <si>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</si>
  <si>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</si>
  <si>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</si>
  <si>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</si>
  <si>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</si>
  <si>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</si>
  <si>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</si>
  <si>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</si>
  <si>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</si>
  <si>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</si>
  <si>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</si>
  <si>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</si>
  <si>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</si>
  <si>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</si>
  <si>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</si>
  <si>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</si>
  <si>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</si>
  <si>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</si>
  <si>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</si>
  <si>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</si>
  <si>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</si>
  <si>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</si>
  <si>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</si>
  <si>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</si>
  <si>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</si>
  <si>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</si>
  <si>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</si>
  <si>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</si>
  <si>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</si>
  <si>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</si>
  <si>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</si>
  <si>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</si>
  <si>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</si>
  <si>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</si>
  <si>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</si>
  <si>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</si>
  <si>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</si>
  <si>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</si>
  <si>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</si>
  <si>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</si>
  <si>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</si>
  <si>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</si>
  <si>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</si>
  <si>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</si>
  <si>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</si>
  <si>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</si>
  <si>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</si>
  <si>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</si>
  <si>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</si>
  <si>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</si>
  <si>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</si>
  <si>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</si>
  <si>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</si>
  <si>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</si>
  <si>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</si>
  <si>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</si>
  <si>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</si>
  <si>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</si>
  <si>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</si>
  <si>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</si>
  <si>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</si>
  <si>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</si>
  <si>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</si>
  <si>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</si>
  <si>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</si>
  <si>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</si>
  <si>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</si>
  <si>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</si>
  <si>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</si>
  <si>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</si>
  <si>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</si>
  <si>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</si>
  <si>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</si>
  <si>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</si>
  <si>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</si>
  <si>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</si>
  <si>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</si>
  <si>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</si>
  <si>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</si>
  <si>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</si>
  <si>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</si>
  <si>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</si>
  <si>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</si>
  <si>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</si>
  <si>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</si>
  <si>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</si>
  <si>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</si>
  <si>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</si>
  <si>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</si>
  <si>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</si>
  <si>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</si>
  <si>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</si>
  <si>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</si>
  <si>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</si>
  <si>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</si>
  <si>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</si>
  <si>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</si>
  <si>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</si>
  <si>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</si>
  <si>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</si>
  <si>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</si>
  <si>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</si>
  <si>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</si>
  <si>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</si>
  <si>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</si>
  <si>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</si>
  <si>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</si>
  <si>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</si>
  <si>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</si>
  <si>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</si>
  <si>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</si>
  <si>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</si>
  <si>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</si>
  <si>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</si>
  <si>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</si>
  <si>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</si>
  <si>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</si>
  <si>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</si>
  <si>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</si>
  <si>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</si>
  <si>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</si>
  <si>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</si>
  <si>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</si>
  <si>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</si>
  <si>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</si>
  <si>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</si>
  <si>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</si>
  <si>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</si>
  <si>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</si>
  <si>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</si>
  <si>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</si>
  <si>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</si>
  <si>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</si>
  <si>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</si>
  <si>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</si>
  <si>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</si>
  <si>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</si>
  <si>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</si>
  <si>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</si>
  <si>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</si>
  <si>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</si>
  <si>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</si>
  <si>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</si>
  <si>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</si>
  <si>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</si>
  <si>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</si>
  <si>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</si>
  <si>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</si>
  <si>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</si>
  <si>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</si>
  <si>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</si>
  <si>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</si>
  <si>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</si>
  <si>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</si>
  <si>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</si>
  <si>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</si>
  <si>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</si>
  <si>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</si>
  <si>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</si>
  <si>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</si>
  <si>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</si>
  <si>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</si>
  <si>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</si>
  <si>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</si>
  <si>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</si>
  <si>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</si>
  <si>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</si>
  <si>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</si>
  <si>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</si>
  <si>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</si>
  <si>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</si>
  <si>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</si>
  <si>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</si>
  <si>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</si>
  <si>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</si>
  <si>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</si>
  <si>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</si>
  <si>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</si>
  <si>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</si>
  <si>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</si>
  <si>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</si>
  <si>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</si>
  <si>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</si>
  <si>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</si>
  <si>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</si>
  <si>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</si>
  <si>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</si>
  <si>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</si>
  <si>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</si>
  <si>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</si>
  <si>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</si>
  <si>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</si>
  <si>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</si>
  <si>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</si>
  <si>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</si>
  <si>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</si>
  <si>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</si>
  <si>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</si>
  <si>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</si>
  <si>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</si>
  <si>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</si>
  <si>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</si>
  <si>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</si>
  <si>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</si>
  <si>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</si>
  <si>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</si>
  <si>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</si>
  <si>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</si>
  <si>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</si>
  <si>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</si>
  <si>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</si>
  <si>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</si>
  <si>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</si>
  <si>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</si>
  <si>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</si>
  <si>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</si>
  <si>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</si>
  <si>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</si>
  <si>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</si>
  <si>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</si>
  <si>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</si>
  <si>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</si>
  <si>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</si>
  <si>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</si>
  <si>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</si>
  <si>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</si>
  <si>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</si>
  <si>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</si>
  <si>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</si>
  <si>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</si>
  <si>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</si>
  <si>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</si>
  <si>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</si>
  <si>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</si>
  <si>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</si>
  <si>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</si>
  <si>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</si>
  <si>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</si>
  <si>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</si>
  <si>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</si>
  <si>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</si>
  <si>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</si>
  <si>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</si>
  <si>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</si>
  <si>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</si>
  <si>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</si>
  <si>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</si>
  <si>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</si>
  <si>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</si>
  <si>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</si>
  <si>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</si>
  <si>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</si>
  <si>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</si>
  <si>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</si>
  <si>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</si>
  <si>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</si>
  <si>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</si>
  <si>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</si>
  <si>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</si>
  <si>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</si>
  <si>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</si>
  <si>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</si>
  <si>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</si>
  <si>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</si>
  <si>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</si>
  <si>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</si>
  <si>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</si>
  <si>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</si>
  <si>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</si>
  <si>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</si>
  <si>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</si>
  <si>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</si>
  <si>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</si>
  <si>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</si>
  <si>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</si>
  <si>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</si>
  <si>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</si>
  <si>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</si>
  <si>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</si>
  <si>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</si>
  <si>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</si>
  <si>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</si>
  <si>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</si>
  <si>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</si>
  <si>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</si>
  <si>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</si>
  <si>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</si>
  <si>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</si>
  <si>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</si>
  <si>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</si>
  <si>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</si>
  <si>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</si>
  <si>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</si>
  <si>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</si>
  <si>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</si>
  <si>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</si>
  <si>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</si>
  <si>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</si>
  <si>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</si>
  <si>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</si>
  <si>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</si>
  <si>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</si>
  <si>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</si>
  <si>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</si>
  <si>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</si>
  <si>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</si>
  <si>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</si>
  <si>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</si>
  <si>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</si>
  <si>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</si>
  <si>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</si>
  <si>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</si>
  <si>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</si>
  <si>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</si>
  <si>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</si>
  <si>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</si>
  <si>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</si>
  <si>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</si>
  <si>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</si>
  <si>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</si>
  <si>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</si>
  <si>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</si>
  <si>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</si>
  <si>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</si>
  <si>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</si>
  <si>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</si>
  <si>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</si>
  <si>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</si>
  <si>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</si>
  <si>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</si>
  <si>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</si>
  <si>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</si>
  <si>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</si>
  <si>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</si>
  <si>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</si>
  <si>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</si>
  <si>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</si>
  <si>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</si>
  <si>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</si>
  <si>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</si>
  <si>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</si>
  <si>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</si>
  <si>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</si>
  <si>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</si>
  <si>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</si>
  <si>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</si>
  <si>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</si>
  <si>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</si>
  <si>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</si>
  <si>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</si>
  <si>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</si>
  <si>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</si>
  <si>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</si>
  <si>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</si>
  <si>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</si>
  <si>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</si>
  <si>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</si>
  <si>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</si>
  <si>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</si>
  <si>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</si>
  <si>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</si>
  <si>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</si>
  <si>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</si>
  <si>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</si>
  <si>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</si>
  <si>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</si>
  <si>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</si>
  <si>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</si>
  <si>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</si>
  <si>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</si>
  <si>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</si>
  <si>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</si>
  <si>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</si>
  <si>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</si>
  <si>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</si>
  <si>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</si>
  <si>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</si>
  <si>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</si>
  <si>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</si>
  <si>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</si>
  <si>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</si>
  <si>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</si>
  <si>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</si>
  <si>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</si>
  <si>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</si>
  <si>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</si>
  <si>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</si>
  <si>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</si>
  <si>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</si>
  <si>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</si>
  <si>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</si>
  <si>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</si>
  <si>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</si>
  <si>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</si>
  <si>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</si>
  <si>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</si>
  <si>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</si>
  <si>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</si>
  <si>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</si>
  <si>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</si>
  <si>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</si>
  <si>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</si>
  <si>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</si>
  <si>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</si>
  <si>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</si>
  <si>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</si>
  <si>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</si>
  <si>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</si>
  <si>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</si>
  <si>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</si>
  <si>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</si>
  <si>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</si>
  <si>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</si>
  <si>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</si>
  <si>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</si>
  <si>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</si>
  <si>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</si>
  <si>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</si>
  <si>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</si>
  <si>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</si>
  <si>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</si>
  <si>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</si>
  <si>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</si>
  <si>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</si>
  <si>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</si>
  <si>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</si>
  <si>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</si>
  <si>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</si>
  <si>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</si>
  <si>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</si>
  <si>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</si>
  <si>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</si>
  <si>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</si>
  <si>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</si>
  <si>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</si>
  <si>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</si>
  <si>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</si>
  <si>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</si>
  <si>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</si>
  <si>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</si>
  <si>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</si>
  <si>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</si>
  <si>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</si>
  <si>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</si>
  <si>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</si>
  <si>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</si>
  <si>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</si>
  <si>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</si>
  <si>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</si>
  <si>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</si>
  <si>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</si>
  <si>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</si>
  <si>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</si>
  <si>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</si>
  <si>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</si>
  <si>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</si>
  <si>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</si>
  <si>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</si>
  <si>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</si>
  <si>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</si>
  <si>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</si>
  <si>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</si>
  <si>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</si>
  <si>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</si>
  <si>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</si>
  <si>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</si>
  <si>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</si>
  <si>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</si>
  <si>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</si>
  <si>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</si>
  <si>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</si>
  <si>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</si>
  <si>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</si>
  <si>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</si>
  <si>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</si>
  <si>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</si>
  <si>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</si>
  <si>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</si>
  <si>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</si>
  <si>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</si>
  <si>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</si>
  <si>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</si>
  <si>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</si>
  <si>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</si>
  <si>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</si>
  <si>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</si>
  <si>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</si>
  <si>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</si>
  <si>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</si>
  <si>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</si>
  <si>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</si>
  <si>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</si>
  <si>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</si>
  <si>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</si>
  <si>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</si>
  <si>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</si>
  <si>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</si>
  <si>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</si>
  <si>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</si>
  <si>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</si>
  <si>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</si>
  <si>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</si>
  <si>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</si>
  <si>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</si>
  <si>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</si>
  <si>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</si>
  <si>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</si>
  <si>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</si>
  <si>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</si>
  <si>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</si>
  <si>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</si>
  <si>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</si>
  <si>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</si>
  <si>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</si>
  <si>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</si>
  <si>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</si>
  <si>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</si>
  <si>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</si>
  <si>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</si>
  <si>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</si>
  <si>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</si>
  <si>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</si>
  <si>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</si>
  <si>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</si>
  <si>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</si>
  <si>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</si>
  <si>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</si>
  <si>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</si>
  <si>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</si>
  <si>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</si>
  <si>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</si>
  <si>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</si>
  <si>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</si>
  <si>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</si>
  <si>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</si>
  <si>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</si>
  <si>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</si>
  <si>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</si>
  <si>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</si>
  <si>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</si>
  <si>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</si>
  <si>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</si>
  <si>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</si>
  <si>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</si>
  <si>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</si>
  <si>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</si>
  <si>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</si>
  <si>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</si>
  <si>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</si>
  <si>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</si>
  <si>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</si>
  <si>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</si>
  <si>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</si>
  <si>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</si>
  <si>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</si>
  <si>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</si>
  <si>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</si>
  <si>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</si>
  <si>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</si>
  <si>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</si>
  <si>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</si>
  <si>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</si>
  <si>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</si>
  <si>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</si>
  <si>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</si>
  <si>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</si>
  <si>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</si>
  <si>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</si>
  <si>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</si>
  <si>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</si>
  <si>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</si>
  <si>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</si>
  <si>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</si>
  <si>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</si>
  <si>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</si>
  <si>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</si>
  <si>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</si>
  <si>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</si>
  <si>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</si>
  <si>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</si>
  <si>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</si>
  <si>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</si>
  <si>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</si>
  <si>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</si>
  <si>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</si>
  <si>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</si>
  <si>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</si>
  <si>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</si>
  <si>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</si>
  <si>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</si>
  <si>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</si>
  <si>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</si>
  <si>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</si>
  <si>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</si>
  <si>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</si>
  <si>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</si>
  <si>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</si>
  <si>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</si>
  <si>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</si>
  <si>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</si>
  <si>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</si>
  <si>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</si>
  <si>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</si>
  <si>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</si>
  <si>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</si>
  <si>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</si>
  <si>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</si>
  <si>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</si>
  <si>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</si>
  <si>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</si>
  <si>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</si>
  <si>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</si>
  <si>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</si>
  <si>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</si>
  <si>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</si>
  <si>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</si>
  <si>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</si>
  <si>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</si>
  <si>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</si>
  <si>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</si>
  <si>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</si>
  <si>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</si>
  <si>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</si>
  <si>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</si>
  <si>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</si>
  <si>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</si>
  <si>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</si>
  <si>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</si>
  <si>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</si>
  <si>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</si>
  <si>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</si>
  <si>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</si>
  <si>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</si>
  <si>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</si>
  <si>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</si>
  <si>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</si>
  <si>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</si>
  <si>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</si>
  <si>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</si>
  <si>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</si>
  <si>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</si>
  <si>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</si>
  <si>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</si>
  <si>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</si>
  <si>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</si>
  <si>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</si>
  <si>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</si>
  <si>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</si>
  <si>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</si>
  <si>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</si>
  <si>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</si>
  <si>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</si>
  <si>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</si>
  <si>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</si>
  <si>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</si>
  <si>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</si>
  <si>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</si>
  <si>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</si>
  <si>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</si>
  <si>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</si>
  <si>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</si>
  <si>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</si>
  <si>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</si>
  <si>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</si>
  <si>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</si>
  <si>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</si>
  <si>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</si>
  <si>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</si>
  <si>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</si>
  <si>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</si>
  <si>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</si>
  <si>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</si>
  <si>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</si>
  <si>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</si>
  <si>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</si>
  <si>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</si>
  <si>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</si>
  <si>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</si>
  <si>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</si>
  <si>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</si>
  <si>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</si>
  <si>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</si>
  <si>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</si>
  <si>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</si>
  <si>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</si>
  <si>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</si>
  <si>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</si>
  <si>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</si>
  <si>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</si>
  <si>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</si>
  <si>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</si>
  <si>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</si>
  <si>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</si>
  <si>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</si>
  <si>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</si>
  <si>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</si>
  <si>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</si>
  <si>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</si>
  <si>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</si>
  <si>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</si>
  <si>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</si>
  <si>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</si>
  <si>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</si>
  <si>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</si>
  <si>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</si>
  <si>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</si>
  <si>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</si>
  <si>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</si>
  <si>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</si>
  <si>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</si>
  <si>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</si>
  <si>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</si>
  <si>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</si>
  <si>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</si>
  <si>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</si>
  <si>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</si>
  <si>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</si>
  <si>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</si>
  <si>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</si>
  <si>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</si>
  <si>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</si>
  <si>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</si>
  <si>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</si>
  <si>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</si>
  <si>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</si>
  <si>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</si>
  <si>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</si>
  <si>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</si>
  <si>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</si>
  <si>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</si>
  <si>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</si>
  <si>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</si>
  <si>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</si>
  <si>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</si>
  <si>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</si>
  <si>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</si>
  <si>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</si>
  <si>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</si>
  <si>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</si>
  <si>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</si>
  <si>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</si>
  <si>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</si>
  <si>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</si>
  <si>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</si>
  <si>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</si>
  <si>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</si>
  <si>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</si>
  <si>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</si>
  <si>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</si>
  <si>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</si>
  <si>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</si>
  <si>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</si>
  <si>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</si>
  <si>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</si>
  <si>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</si>
  <si>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</si>
  <si>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</si>
  <si>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</si>
  <si>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</si>
  <si>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</si>
  <si>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</si>
  <si>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</si>
  <si>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</si>
  <si>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</si>
  <si>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</si>
  <si>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</si>
  <si>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</si>
  <si>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</si>
  <si>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</si>
  <si>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</si>
  <si>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</si>
  <si>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</si>
  <si>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</si>
  <si>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</si>
  <si>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</si>
  <si>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</si>
  <si>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</si>
  <si>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</si>
  <si>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</si>
  <si>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</si>
  <si>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</si>
  <si>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</si>
  <si>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</si>
  <si>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</si>
  <si>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</si>
  <si>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</si>
  <si>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</si>
  <si>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</si>
  <si>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</si>
  <si>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</si>
  <si>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</si>
  <si>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</si>
  <si>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</si>
  <si>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</si>
  <si>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</si>
  <si>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</si>
  <si>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</si>
  <si>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</si>
  <si>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</si>
  <si>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</si>
  <si>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</si>
  <si>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</si>
  <si>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</si>
  <si>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</si>
  <si>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</si>
  <si>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</si>
  <si>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</si>
  <si>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</si>
  <si>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</si>
  <si>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</si>
  <si>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</si>
  <si>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</si>
  <si>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</si>
  <si>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</si>
  <si>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</si>
  <si>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</si>
  <si>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</si>
  <si>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</si>
  <si>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</si>
  <si>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</si>
  <si>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</si>
  <si>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</si>
  <si>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</si>
  <si>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</si>
  <si>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</si>
  <si>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</si>
  <si>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</si>
  <si>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</si>
  <si>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</si>
  <si>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</si>
  <si>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</si>
  <si>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</si>
  <si>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</si>
  <si>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</si>
  <si>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</si>
  <si>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</si>
  <si>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</si>
  <si>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</si>
  <si>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</si>
  <si>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</si>
  <si>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</si>
  <si>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</si>
  <si>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</si>
  <si>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</si>
  <si>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</si>
  <si>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</si>
  <si>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</si>
  <si>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</si>
  <si>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</si>
  <si>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</si>
  <si>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</si>
  <si>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</si>
  <si>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</si>
  <si>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</si>
  <si>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</si>
  <si>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</si>
  <si>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</si>
  <si>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</si>
  <si>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</si>
  <si>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</si>
  <si>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</si>
  <si>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</si>
  <si>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</si>
  <si>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</si>
  <si>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</si>
  <si>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</si>
  <si>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</si>
  <si>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</si>
  <si>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</si>
  <si>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</si>
  <si>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</si>
  <si>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</si>
  <si>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</si>
  <si>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</si>
  <si>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</si>
  <si>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</si>
  <si>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</si>
  <si>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</si>
  <si>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</si>
  <si>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</si>
  <si>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</si>
  <si>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</si>
  <si>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</si>
  <si>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</si>
  <si>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</si>
  <si>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</si>
  <si>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</si>
  <si>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</si>
  <si>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</si>
  <si>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</si>
  <si>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</si>
  <si>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</si>
  <si>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</si>
  <si>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</si>
  <si>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</si>
  <si>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</si>
  <si>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</si>
  <si>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</si>
  <si>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</si>
  <si>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</si>
  <si>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</si>
  <si>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</si>
  <si>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</si>
  <si>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</si>
  <si>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</si>
  <si>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</si>
  <si>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</si>
  <si>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</si>
  <si>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</si>
  <si>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</si>
  <si>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</si>
  <si>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</si>
  <si>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</si>
  <si>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</si>
  <si>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</si>
  <si>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</si>
  <si>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</si>
  <si>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</si>
  <si>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</si>
  <si>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</si>
  <si>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</si>
  <si>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</si>
  <si>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</si>
  <si>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</si>
  <si>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</si>
  <si>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</si>
  <si>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</si>
  <si>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</si>
  <si>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</si>
  <si>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</si>
  <si>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</si>
  <si>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</si>
  <si>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</si>
  <si>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</si>
  <si>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</si>
  <si>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</si>
  <si>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</si>
  <si>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</si>
  <si>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</si>
  <si>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</si>
  <si>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</si>
  <si>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</si>
  <si>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</si>
  <si>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</si>
  <si>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</si>
  <si>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</si>
  <si>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</si>
  <si>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</si>
  <si>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</si>
  <si>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</si>
  <si>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</si>
  <si>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</si>
  <si>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</si>
  <si>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</si>
  <si>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</si>
  <si>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</si>
  <si>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</si>
  <si>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</si>
  <si>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</si>
  <si>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</si>
  <si>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</si>
  <si>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</si>
  <si>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</si>
  <si>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</si>
  <si>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</si>
  <si>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</si>
  <si>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</si>
  <si>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</si>
  <si>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</si>
  <si>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</si>
  <si>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</si>
  <si>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</si>
  <si>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</si>
  <si>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</si>
  <si>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</si>
  <si>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</si>
  <si>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</si>
  <si>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</si>
  <si>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</si>
  <si>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</si>
  <si>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</si>
  <si>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</si>
  <si>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</si>
  <si>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</si>
  <si>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</si>
  <si>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</si>
  <si>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</si>
  <si>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</si>
  <si>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</si>
  <si>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</si>
  <si>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</si>
  <si>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</si>
  <si>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</si>
  <si>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</si>
  <si>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</si>
  <si>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</si>
  <si>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</si>
  <si>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</si>
  <si>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</si>
  <si>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</si>
  <si>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</si>
  <si>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</si>
  <si>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</si>
  <si>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</si>
  <si>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</si>
  <si>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</si>
  <si>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</si>
  <si>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</si>
  <si>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</si>
  <si>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</si>
  <si>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</si>
  <si>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</si>
  <si>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</si>
  <si>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</si>
  <si>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</si>
  <si>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</si>
  <si>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</si>
  <si>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</si>
  <si>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</si>
  <si>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</si>
  <si>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</si>
  <si>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</si>
  <si>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</si>
  <si>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</si>
  <si>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</si>
  <si>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</si>
  <si>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</si>
  <si>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</si>
  <si>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</si>
  <si>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</si>
  <si>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</si>
  <si>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</si>
  <si>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</si>
  <si>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</si>
  <si>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</si>
  <si>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</si>
  <si>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</si>
  <si>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</si>
  <si>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</si>
  <si>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</si>
  <si>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</si>
  <si>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</si>
  <si>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</si>
  <si>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</si>
  <si>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</si>
  <si>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</si>
  <si>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</si>
  <si>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</si>
  <si>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</si>
  <si>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</si>
  <si>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</si>
  <si>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</si>
  <si>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</si>
  <si>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</si>
  <si>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</si>
  <si>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</si>
  <si>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</si>
  <si>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</si>
  <si>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</si>
  <si>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</si>
  <si>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</si>
  <si>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</si>
  <si>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</si>
  <si>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</si>
  <si>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</si>
  <si>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</si>
  <si>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</si>
  <si>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</si>
  <si>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</si>
  <si>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</si>
  <si>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</si>
  <si>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</si>
  <si>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</si>
  <si>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</si>
  <si>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</si>
  <si>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</si>
  <si>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</si>
  <si>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</si>
  <si>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</si>
  <si>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</si>
  <si>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</si>
  <si>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</si>
  <si>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</si>
  <si>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</si>
  <si>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</si>
  <si>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</si>
  <si>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</si>
  <si>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</si>
  <si>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</si>
  <si>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</si>
  <si>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</si>
  <si>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</si>
  <si>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</si>
  <si>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</si>
  <si>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</si>
  <si>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</si>
  <si>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</si>
  <si>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</si>
  <si>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</si>
  <si>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</si>
  <si>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</si>
  <si>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</si>
  <si>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</si>
  <si>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</si>
  <si>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</si>
  <si>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</si>
  <si>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</si>
  <si>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</si>
  <si>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</si>
  <si>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</si>
  <si>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</si>
  <si>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</si>
  <si>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</si>
  <si>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</si>
  <si>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</si>
  <si>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</si>
  <si>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</si>
  <si>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</si>
  <si>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</si>
  <si>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</si>
  <si>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</si>
  <si>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</si>
  <si>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</si>
  <si>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</si>
  <si>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</si>
  <si>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</si>
  <si>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</si>
  <si>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</si>
  <si>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</si>
  <si>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</si>
  <si>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</si>
  <si>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</si>
  <si>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</si>
  <si>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</si>
  <si>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</si>
  <si>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</si>
  <si>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</si>
  <si>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</si>
  <si>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</si>
  <si>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</si>
  <si>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</si>
  <si>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</si>
  <si>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</si>
  <si>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</si>
  <si>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</si>
  <si>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</si>
  <si>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</si>
  <si>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</si>
  <si>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</si>
  <si>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</si>
  <si>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</si>
  <si>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</si>
  <si>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</si>
  <si>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</si>
  <si>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</si>
  <si>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</si>
  <si>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</si>
  <si>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</si>
  <si>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</si>
  <si>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</si>
  <si>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</si>
  <si>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</si>
  <si>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</si>
  <si>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</si>
  <si>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</si>
  <si>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</si>
  <si>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</si>
  <si>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</si>
  <si>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</si>
  <si>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</si>
  <si>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</si>
  <si>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</si>
  <si>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</si>
  <si>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</si>
  <si>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</si>
  <si>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</si>
  <si>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</si>
  <si>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</si>
  <si>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</si>
  <si>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</si>
  <si>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</si>
  <si>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</si>
  <si>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</si>
  <si>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</si>
  <si>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</si>
  <si>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</si>
  <si>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</si>
  <si>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</si>
  <si>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</si>
  <si>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</si>
  <si>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</si>
  <si>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</si>
  <si>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</si>
  <si>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</si>
  <si>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</si>
  <si>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</si>
  <si>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</si>
  <si>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</si>
  <si>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</si>
  <si>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</si>
  <si>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</si>
  <si>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</si>
  <si>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</si>
  <si>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</si>
  <si>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</si>
  <si>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</si>
  <si>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</si>
  <si>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</si>
  <si>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</si>
  <si>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</si>
  <si>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</si>
  <si>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</si>
  <si>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</si>
  <si>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</si>
  <si>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</si>
  <si>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</si>
  <si>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</si>
  <si>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</si>
  <si>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</si>
  <si>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</si>
  <si>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</si>
  <si>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</si>
  <si>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</si>
  <si>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</si>
  <si>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</si>
  <si>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</si>
  <si>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</si>
  <si>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</si>
  <si>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</si>
  <si>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</si>
  <si>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</si>
  <si>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</si>
  <si>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</si>
  <si>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</si>
  <si>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</si>
  <si>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</si>
  <si>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</si>
  <si>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</si>
  <si>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</si>
  <si>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</si>
  <si>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</si>
  <si>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</si>
  <si>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</si>
  <si>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</si>
  <si>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</si>
  <si>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</si>
  <si>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</si>
  <si>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</si>
  <si>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</si>
  <si>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</si>
  <si>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</si>
  <si>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</si>
  <si>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</si>
  <si>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</si>
  <si>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</si>
  <si>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</si>
  <si>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</si>
  <si>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</si>
  <si>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</si>
  <si>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</si>
  <si>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</si>
  <si>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</si>
  <si>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</si>
  <si>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</si>
  <si>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</si>
  <si>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</si>
  <si>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</si>
  <si>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</si>
  <si>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</si>
  <si>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</si>
  <si>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</si>
  <si>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</si>
  <si>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</si>
  <si>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</si>
  <si>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</si>
  <si>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</si>
  <si>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</si>
  <si>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</si>
  <si>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</si>
  <si>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</si>
  <si>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</si>
  <si>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</si>
  <si>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</si>
  <si>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</si>
  <si>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</si>
  <si>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</si>
  <si>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</si>
  <si>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</si>
  <si>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</si>
  <si>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</si>
  <si>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</si>
  <si>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</si>
  <si>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</si>
  <si>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</si>
  <si>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</si>
  <si>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</si>
  <si>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</si>
  <si>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</si>
  <si>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</si>
  <si>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</si>
  <si>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</si>
  <si>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</si>
  <si>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</si>
  <si>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</si>
  <si>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</si>
  <si>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</si>
  <si>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</si>
  <si>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</si>
  <si>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</si>
  <si>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</si>
  <si>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</si>
  <si>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</si>
  <si>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</si>
  <si>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</si>
  <si>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</si>
  <si>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</si>
  <si>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</si>
  <si>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</si>
  <si>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</si>
  <si>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</si>
  <si>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</si>
  <si>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</si>
  <si>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</si>
  <si>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</si>
  <si>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</si>
  <si>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</si>
  <si>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</si>
  <si>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</si>
  <si>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</si>
  <si>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</si>
  <si>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</si>
  <si>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</si>
  <si>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</si>
  <si>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</si>
  <si>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</si>
  <si>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</si>
  <si>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</si>
  <si>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</si>
  <si>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</si>
  <si>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</si>
  <si>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</si>
  <si>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</si>
  <si>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</si>
  <si>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</si>
  <si>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</si>
  <si>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</si>
  <si>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</si>
  <si>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</si>
  <si>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</si>
  <si>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</si>
  <si>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</si>
  <si>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</si>
  <si>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</si>
  <si>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</si>
  <si>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</si>
  <si>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</si>
  <si>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</si>
  <si>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</si>
  <si>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</si>
  <si>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</si>
  <si>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</si>
  <si>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</si>
  <si>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</si>
  <si>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</si>
  <si>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</si>
  <si>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</si>
  <si>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</si>
  <si>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</si>
  <si>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</si>
  <si>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</si>
  <si>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</si>
  <si>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</si>
  <si>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</si>
  <si>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</si>
  <si>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</si>
  <si>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</si>
  <si>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</si>
  <si>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</si>
  <si>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</si>
  <si>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</si>
  <si>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</si>
  <si>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</si>
  <si>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</si>
  <si>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</si>
  <si>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</si>
  <si>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</si>
  <si>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</si>
  <si>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</si>
  <si>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</si>
  <si>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</si>
  <si>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</si>
  <si>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</si>
  <si>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</si>
  <si>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</si>
  <si>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</si>
  <si>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</si>
  <si>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</si>
  <si>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</si>
  <si>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</si>
  <si>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</si>
  <si>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</si>
  <si>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</si>
  <si>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</si>
  <si>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</si>
  <si>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</si>
  <si>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</si>
  <si>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</si>
  <si>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</si>
  <si>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</si>
  <si>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</si>
  <si>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</si>
  <si>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</si>
  <si>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</si>
  <si>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</si>
  <si>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</si>
  <si>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</si>
  <si>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</si>
  <si>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</si>
  <si>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</si>
  <si>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</si>
  <si>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</si>
  <si>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</si>
  <si>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</si>
  <si>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</si>
  <si>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</si>
  <si>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</si>
  <si>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</si>
  <si>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</si>
  <si>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</si>
  <si>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</si>
  <si>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</si>
  <si>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</si>
  <si>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</si>
  <si>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</si>
  <si>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</si>
  <si>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</si>
  <si>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</si>
  <si>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</si>
  <si>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</si>
  <si>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</si>
  <si>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</si>
  <si>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</si>
  <si>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</si>
  <si>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</si>
  <si>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</si>
  <si>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</si>
  <si>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</si>
  <si>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</si>
  <si>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</si>
  <si>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</si>
  <si>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</si>
  <si>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</si>
  <si>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</si>
  <si>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</si>
  <si>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</si>
  <si>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</si>
  <si>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</si>
  <si>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</si>
  <si>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</si>
  <si>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</si>
  <si>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</si>
  <si>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</si>
  <si>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</si>
  <si>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</si>
  <si>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</si>
  <si>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</si>
  <si>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</si>
  <si>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</si>
  <si>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</si>
  <si>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</si>
  <si>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</si>
  <si>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</si>
  <si>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</si>
  <si>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</si>
  <si>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</si>
  <si>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</si>
  <si>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</si>
  <si>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</si>
  <si>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</si>
  <si>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</si>
  <si>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</si>
  <si>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</si>
  <si>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</si>
  <si>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</si>
  <si>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</si>
  <si>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</si>
  <si>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</si>
  <si>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</si>
  <si>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</si>
  <si>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</si>
  <si>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</si>
  <si>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</si>
  <si>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</si>
  <si>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</si>
  <si>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</si>
  <si>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</si>
  <si>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</si>
  <si>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</si>
  <si>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</si>
  <si>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</si>
  <si>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</si>
  <si>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</si>
  <si>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</si>
  <si>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</si>
  <si>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</si>
  <si>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</si>
  <si>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</si>
  <si>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</si>
  <si>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</si>
  <si>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</si>
  <si>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</si>
  <si>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</si>
  <si>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</si>
  <si>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</si>
  <si>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</si>
  <si>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</si>
  <si>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</si>
  <si>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</si>
  <si>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</si>
  <si>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</si>
  <si>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</si>
  <si>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</si>
  <si>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</si>
  <si>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</si>
  <si>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</si>
  <si>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</si>
  <si>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</si>
  <si>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</si>
  <si>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</si>
  <si>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</si>
  <si>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</si>
  <si>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</si>
  <si>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</si>
  <si>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</si>
  <si>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</si>
  <si>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</si>
  <si>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</si>
  <si>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</si>
  <si>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</si>
  <si>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</si>
  <si>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</si>
  <si>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</si>
  <si>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</si>
  <si>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</si>
  <si>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</si>
  <si>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</si>
  <si>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</si>
  <si>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</si>
  <si>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</si>
  <si>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</si>
  <si>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</si>
  <si>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</si>
  <si>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</si>
  <si>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</si>
  <si>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</si>
  <si>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</si>
  <si>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</si>
  <si>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</si>
  <si>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</si>
  <si>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</si>
  <si>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</si>
  <si>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</si>
  <si>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</si>
  <si>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</si>
  <si>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</si>
  <si>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</si>
  <si>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</si>
  <si>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</si>
  <si>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</si>
  <si>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</si>
  <si>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</si>
  <si>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</si>
  <si>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</si>
  <si>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</si>
  <si>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</si>
  <si>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</si>
  <si>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</si>
  <si>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</si>
  <si>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</si>
  <si>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</si>
  <si>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</si>
  <si>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</si>
  <si>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</si>
  <si>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</si>
  <si>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</si>
  <si>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</si>
  <si>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</si>
  <si>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</si>
  <si>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</si>
  <si>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</si>
  <si>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</si>
  <si>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</si>
  <si>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</si>
  <si>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</si>
  <si>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</si>
  <si>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</si>
  <si>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</si>
  <si>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</si>
  <si>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</si>
  <si>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</si>
  <si>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</si>
  <si>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</si>
  <si>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</si>
  <si>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</si>
  <si>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</si>
  <si>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</si>
  <si>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</si>
  <si>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</si>
  <si>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</si>
  <si>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</si>
  <si>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</si>
  <si>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</si>
  <si>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</si>
  <si>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</si>
  <si>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</si>
  <si>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</si>
  <si>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</si>
  <si>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</si>
  <si>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</si>
  <si>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</si>
  <si>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</si>
  <si>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</si>
  <si>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</si>
  <si>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</si>
  <si>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</si>
  <si>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</si>
  <si>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</si>
  <si>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</si>
  <si>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</si>
  <si>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</si>
  <si>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</si>
  <si>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</si>
  <si>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</si>
  <si>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</si>
  <si>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</si>
  <si>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</si>
  <si>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</si>
  <si>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</si>
  <si>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</si>
  <si>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</si>
  <si>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</si>
  <si>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</si>
  <si>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</si>
  <si>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</si>
  <si>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</si>
  <si>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</si>
  <si>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</si>
  <si>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</si>
  <si>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</si>
  <si>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</si>
  <si>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</si>
  <si>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</si>
  <si>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</si>
  <si>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</si>
  <si>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</si>
  <si>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</si>
  <si>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</si>
  <si>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</si>
  <si>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</si>
  <si>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</si>
  <si>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</si>
  <si>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</si>
  <si>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</si>
  <si>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</si>
  <si>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</si>
  <si>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</si>
  <si>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</si>
  <si>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</si>
  <si>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</si>
  <si>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</si>
  <si>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</si>
  <si>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</si>
  <si>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</si>
  <si>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</si>
  <si>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</si>
  <si>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</si>
  <si>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</si>
  <si>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</si>
  <si>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</si>
  <si>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</si>
  <si>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</si>
  <si>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</si>
  <si>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</si>
  <si>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</si>
  <si>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</si>
  <si>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</si>
  <si>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</si>
  <si>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</si>
  <si>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</si>
  <si>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</si>
  <si>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</si>
  <si>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</si>
  <si>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</si>
  <si>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</si>
  <si>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</si>
  <si>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</si>
  <si>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</si>
  <si>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</si>
  <si>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</si>
  <si>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</si>
  <si>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</si>
  <si>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</si>
  <si>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</si>
  <si>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</si>
  <si>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</si>
  <si>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</si>
  <si>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</si>
  <si>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</si>
  <si>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</si>
  <si>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</si>
  <si>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</si>
  <si>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</si>
  <si>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</si>
  <si>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</si>
  <si>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</si>
  <si>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</si>
  <si>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</si>
  <si>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</si>
  <si>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</si>
  <si>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</si>
  <si>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</si>
  <si>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</si>
  <si>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</si>
  <si>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</si>
  <si>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</si>
  <si>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</si>
  <si>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</si>
  <si>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</si>
  <si>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</si>
  <si>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</si>
  <si>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</si>
  <si>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</si>
  <si>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</si>
  <si>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</si>
  <si>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</si>
  <si>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</si>
  <si>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</si>
  <si>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</si>
  <si>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</si>
  <si>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</si>
  <si>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</si>
  <si>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</si>
  <si>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</si>
  <si>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</si>
  <si>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</si>
  <si>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</si>
  <si>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</si>
  <si>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</si>
  <si>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</si>
  <si>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</si>
  <si>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</si>
  <si>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</si>
  <si>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</si>
  <si>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</si>
  <si>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</si>
  <si>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</si>
  <si>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</si>
  <si>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</si>
  <si>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</si>
  <si>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</si>
  <si>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</si>
  <si>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</si>
  <si>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</si>
  <si>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</si>
  <si>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</si>
  <si>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</si>
  <si>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</si>
  <si>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</si>
  <si>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</si>
  <si>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</si>
  <si>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</si>
  <si>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</si>
  <si>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</si>
  <si>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</si>
  <si>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</si>
  <si>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</si>
  <si>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</si>
  <si>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</si>
  <si>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</si>
  <si>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</si>
  <si>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</si>
  <si>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</si>
  <si>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</si>
  <si>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</si>
  <si>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</si>
  <si>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</si>
  <si>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</si>
  <si>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</si>
  <si>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</si>
  <si>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</si>
  <si>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</si>
  <si>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</si>
  <si>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</si>
  <si>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</si>
  <si>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</si>
  <si>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</si>
  <si>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</si>
  <si>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</si>
  <si>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</si>
  <si>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</si>
  <si>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</si>
  <si>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</si>
  <si>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</si>
  <si>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</si>
  <si>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</si>
  <si>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</si>
  <si>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</si>
  <si>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</si>
  <si>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</si>
  <si>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</si>
  <si>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</si>
  <si>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</si>
  <si>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</si>
  <si>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</si>
  <si>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</si>
  <si>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</si>
  <si>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</si>
  <si>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</si>
  <si>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</si>
  <si>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</si>
  <si>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</si>
  <si>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</si>
  <si>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</si>
  <si>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</si>
  <si>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</si>
  <si>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</si>
  <si>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</si>
  <si>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</si>
  <si>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</si>
  <si>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</si>
  <si>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</si>
  <si>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</si>
  <si>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</si>
  <si>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</si>
  <si>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</si>
  <si>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</si>
  <si>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</si>
  <si>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</si>
  <si>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</si>
  <si>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</si>
  <si>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</si>
  <si>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</si>
  <si>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</si>
  <si>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</si>
  <si>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</si>
  <si>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</si>
  <si>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</si>
  <si>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</si>
  <si>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</si>
  <si>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</si>
  <si>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</si>
  <si>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</si>
  <si>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</si>
  <si>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</si>
  <si>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</si>
  <si>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</si>
  <si>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</si>
  <si>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</si>
  <si>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</si>
  <si>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</si>
  <si>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</si>
  <si>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</si>
  <si>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</si>
  <si>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</si>
  <si>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</si>
  <si>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</si>
  <si>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</si>
  <si>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</si>
  <si>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</si>
  <si>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</si>
  <si>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</si>
  <si>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</si>
  <si>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</si>
  <si>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</si>
  <si>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</si>
  <si>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</si>
  <si>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</si>
  <si>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</si>
  <si>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</si>
  <si>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</si>
  <si>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</si>
  <si>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</si>
  <si>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</si>
  <si>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</si>
  <si>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</si>
  <si>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</si>
  <si>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</si>
  <si>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</si>
  <si>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</si>
  <si>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</si>
  <si>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</si>
  <si>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</si>
  <si>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</si>
  <si>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</si>
  <si>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</si>
  <si>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</si>
  <si>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</si>
  <si>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</si>
  <si>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</si>
  <si>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</si>
  <si>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</si>
  <si>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</si>
  <si>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</si>
  <si>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</si>
  <si>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</si>
  <si>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</si>
  <si>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</si>
  <si>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</si>
  <si>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</si>
  <si>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</si>
  <si>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</si>
  <si>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</si>
  <si>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</si>
  <si>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</si>
  <si>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</si>
  <si>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</si>
  <si>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</si>
  <si>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</si>
  <si>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</si>
  <si>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</si>
  <si>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</si>
  <si>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</si>
  <si>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</si>
  <si>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</si>
  <si>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</si>
  <si>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</si>
  <si>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</si>
  <si>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</si>
  <si>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</si>
  <si>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</si>
  <si>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</si>
  <si>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</si>
  <si>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</si>
  <si>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</si>
  <si>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</si>
  <si>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</si>
  <si>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</si>
  <si>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</si>
  <si>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</si>
  <si>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</si>
  <si>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</si>
  <si>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</si>
  <si>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</si>
  <si>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</si>
  <si>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</si>
  <si>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</si>
  <si>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</si>
  <si>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</si>
  <si>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</si>
  <si>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</si>
  <si>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</si>
  <si>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</si>
  <si>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</si>
  <si>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</si>
  <si>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</si>
  <si>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</si>
  <si>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</si>
  <si>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</si>
  <si>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</si>
  <si>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</si>
  <si>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</si>
  <si>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</si>
  <si>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</si>
  <si>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</si>
  <si>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</si>
  <si>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</si>
  <si>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</si>
  <si>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</si>
  <si>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</si>
  <si>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</si>
  <si>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</si>
  <si>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</si>
  <si>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</si>
  <si>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</si>
  <si>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</si>
  <si>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</si>
  <si>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</si>
  <si>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</si>
  <si>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</si>
  <si>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</si>
  <si>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</si>
  <si>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</si>
  <si>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</si>
  <si>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</si>
  <si>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</si>
  <si>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</si>
  <si>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</si>
  <si>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</si>
  <si>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</si>
  <si>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</si>
  <si>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</si>
  <si>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</si>
  <si>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</si>
  <si>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</si>
  <si>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</si>
  <si>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</si>
  <si>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</si>
  <si>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</si>
  <si>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</si>
  <si>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</si>
  <si>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</si>
  <si>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</si>
  <si>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</si>
  <si>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</si>
  <si>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</si>
  <si>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</si>
  <si>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</si>
  <si>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</si>
  <si>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</si>
  <si>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</si>
  <si>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</si>
  <si>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</si>
  <si>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</si>
  <si>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</si>
  <si>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</si>
  <si>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</si>
  <si>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</si>
  <si>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</si>
  <si>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</si>
  <si>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</si>
  <si>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</si>
  <si>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</si>
  <si>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</si>
  <si>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</si>
  <si>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</si>
  <si>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</si>
  <si>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</si>
  <si>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</si>
  <si>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</si>
  <si>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</si>
  <si>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</si>
  <si>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</si>
  <si>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</si>
  <si>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</si>
  <si>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</si>
  <si>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</si>
  <si>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</si>
  <si>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</si>
  <si>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</si>
  <si>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</si>
  <si>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</si>
  <si>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</si>
  <si>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</si>
  <si>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</si>
  <si>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</si>
  <si>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</si>
  <si>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</si>
  <si>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</si>
  <si>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</si>
  <si>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</si>
  <si>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</si>
  <si>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</si>
  <si>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</si>
  <si>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</si>
  <si>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</si>
  <si>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</si>
  <si>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</si>
  <si>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</si>
  <si>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</si>
  <si>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</si>
  <si>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</si>
  <si>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</si>
  <si>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</si>
  <si>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</si>
  <si>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</si>
  <si>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</si>
  <si>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</si>
  <si>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</si>
  <si>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</si>
  <si>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</si>
  <si>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</si>
  <si>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</si>
  <si>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</si>
  <si>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</si>
  <si>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</si>
  <si>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</si>
  <si>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</si>
  <si>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</si>
  <si>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</si>
  <si>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</si>
  <si>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</si>
  <si>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</si>
  <si>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</si>
  <si>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</si>
  <si>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</si>
  <si>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</si>
  <si>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</si>
  <si>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</si>
  <si>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</si>
  <si>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</si>
  <si>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</si>
  <si>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</si>
  <si>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</si>
  <si>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</si>
  <si>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</si>
  <si>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</si>
  <si>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</si>
  <si>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</si>
  <si>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</si>
  <si>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</si>
  <si>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</si>
  <si>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</si>
  <si>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</si>
  <si>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</si>
  <si>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</si>
  <si>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</si>
  <si>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</si>
  <si>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</si>
  <si>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</si>
  <si>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</si>
  <si>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</si>
  <si>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</si>
  <si>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</si>
  <si>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</si>
  <si>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</si>
  <si>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</si>
  <si>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</si>
  <si>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</si>
  <si>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</si>
  <si>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</si>
  <si>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</si>
  <si>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</si>
  <si>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</si>
  <si>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</si>
  <si>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</si>
  <si>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</si>
  <si>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</si>
  <si>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</si>
  <si>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</si>
  <si>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</si>
  <si>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</si>
  <si>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</si>
  <si>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</si>
  <si>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</si>
  <si>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</si>
  <si>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</si>
  <si>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</si>
  <si>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</si>
  <si>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</si>
  <si>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</si>
  <si>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</si>
  <si>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</si>
  <si>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</si>
  <si>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</si>
  <si>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</si>
  <si>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</si>
  <si>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</si>
  <si>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</si>
  <si>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</si>
  <si>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</si>
  <si>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</si>
  <si>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</si>
  <si>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</si>
  <si>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</si>
  <si>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</si>
  <si>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</si>
  <si>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</si>
  <si>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</si>
  <si>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</si>
  <si>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</si>
  <si>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</si>
  <si>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</si>
  <si>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</si>
  <si>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</si>
  <si>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</si>
  <si>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</si>
  <si>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</si>
  <si>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</si>
  <si>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</si>
  <si>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</si>
  <si>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</si>
  <si>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</si>
  <si>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</si>
  <si>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</si>
  <si>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</si>
  <si>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</si>
  <si>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</si>
  <si>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</si>
  <si>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</si>
  <si>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</si>
  <si>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</si>
  <si>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</si>
  <si>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</si>
  <si>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</si>
  <si>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</si>
  <si>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</si>
  <si>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</si>
  <si>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</si>
  <si>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</si>
  <si>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</si>
  <si>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</si>
  <si>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</si>
  <si>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</si>
  <si>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</si>
  <si>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</si>
  <si>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</si>
  <si>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</si>
  <si>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</si>
  <si>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</si>
  <si>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</si>
  <si>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</si>
  <si>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</si>
  <si>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</si>
  <si>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</si>
  <si>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</si>
  <si>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</si>
  <si>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</si>
  <si>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</si>
  <si>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</si>
  <si>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</si>
  <si>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</si>
  <si>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</si>
  <si>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</si>
  <si>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</si>
  <si>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</si>
  <si>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</si>
  <si>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</si>
  <si>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</si>
  <si>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</si>
  <si>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</si>
  <si>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</si>
  <si>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</si>
  <si>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</si>
  <si>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</si>
  <si>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</si>
  <si>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</si>
  <si>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</si>
  <si>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</si>
  <si>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</si>
  <si>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</si>
  <si>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</si>
  <si>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</si>
  <si>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</si>
  <si>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</si>
  <si>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</si>
  <si>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</si>
  <si>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</si>
  <si>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</si>
  <si>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</si>
  <si>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</si>
  <si>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</si>
  <si>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</si>
  <si>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</si>
  <si>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</si>
  <si>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</si>
  <si>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</si>
  <si>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</si>
  <si>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</si>
  <si>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</si>
  <si>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</si>
  <si>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</si>
  <si>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</si>
  <si>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</si>
  <si>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</si>
  <si>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</si>
  <si>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</si>
  <si>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</si>
  <si>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</si>
  <si>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</si>
  <si>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</si>
  <si>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</si>
  <si>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</si>
  <si>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</si>
  <si>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</si>
  <si>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</si>
  <si>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</si>
  <si>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</si>
  <si>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</si>
  <si>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</si>
  <si>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</si>
  <si>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</si>
  <si>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</si>
  <si>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</si>
  <si>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</si>
  <si>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</si>
  <si>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</si>
  <si>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</si>
  <si>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</si>
  <si>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</si>
  <si>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</si>
  <si>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</si>
  <si>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</si>
  <si>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</si>
  <si>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</si>
  <si>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</si>
  <si>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</si>
  <si>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</si>
  <si>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</si>
  <si>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</si>
  <si>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</si>
  <si>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</si>
  <si>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</si>
  <si>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</si>
  <si>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</si>
  <si>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</si>
  <si>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</si>
  <si>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</si>
  <si>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</si>
  <si>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</si>
  <si>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</si>
  <si>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</si>
  <si>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</si>
  <si>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</si>
  <si>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</si>
  <si>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</si>
  <si>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</si>
  <si>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</si>
  <si>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</si>
  <si>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</si>
  <si>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</si>
  <si>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</si>
  <si>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</si>
  <si>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</si>
  <si>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</si>
  <si>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</si>
  <si>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</si>
  <si>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</si>
  <si>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</si>
  <si>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</si>
  <si>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</si>
  <si>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</si>
  <si>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</si>
  <si>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</si>
  <si>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</si>
  <si>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</si>
  <si>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</si>
  <si>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</si>
  <si>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</si>
  <si>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</si>
  <si>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</si>
  <si>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</si>
  <si>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</si>
  <si>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</si>
  <si>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</si>
  <si>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</si>
  <si>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</si>
  <si>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</si>
  <si>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</si>
  <si>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</si>
  <si>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</si>
  <si>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</si>
  <si>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</si>
  <si>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</si>
  <si>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</si>
  <si>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</si>
  <si>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</si>
  <si>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</si>
  <si>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</si>
  <si>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</si>
  <si>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</si>
  <si>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</si>
  <si>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</si>
  <si>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</si>
  <si>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</si>
  <si>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</si>
  <si>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</si>
  <si>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</si>
  <si>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</si>
  <si>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</si>
  <si>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</si>
  <si>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</si>
  <si>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</si>
  <si>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</si>
  <si>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</si>
  <si>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</si>
  <si>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</si>
  <si>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</si>
  <si>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</si>
  <si>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</si>
  <si>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</si>
  <si>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</si>
  <si>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</si>
  <si>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</si>
  <si>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</si>
  <si>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</si>
  <si>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</si>
  <si>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</si>
  <si>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</si>
  <si>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</si>
  <si>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</si>
  <si>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</si>
  <si>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</si>
  <si>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</si>
  <si>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</si>
  <si>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</si>
  <si>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</si>
  <si>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</si>
  <si>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</si>
  <si>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</si>
  <si>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</si>
  <si>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</si>
  <si>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</si>
  <si>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</si>
  <si>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</si>
  <si>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</si>
  <si>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</si>
  <si>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</si>
  <si>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</si>
  <si>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</si>
  <si>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</si>
  <si>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</si>
  <si>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</si>
  <si>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</si>
  <si>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</si>
  <si>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</si>
  <si>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</si>
  <si>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</si>
  <si>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</si>
  <si>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</si>
  <si>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</si>
  <si>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</si>
  <si>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</si>
  <si>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</si>
  <si>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</si>
  <si>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</si>
  <si>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</si>
  <si>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</si>
  <si>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</si>
  <si>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</si>
  <si>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</si>
  <si>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</si>
  <si>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</si>
  <si>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</si>
  <si>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</si>
  <si>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</si>
  <si>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</si>
  <si>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</si>
  <si>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</si>
  <si>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</si>
  <si>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</si>
  <si>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</si>
  <si>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</si>
  <si>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</si>
  <si>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</si>
  <si>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</si>
  <si>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</si>
  <si>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</si>
  <si>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</si>
  <si>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</si>
  <si>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</si>
  <si>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</si>
  <si>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</si>
  <si>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</si>
  <si>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</si>
  <si>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</si>
  <si>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</si>
  <si>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</si>
  <si>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</si>
  <si>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</si>
  <si>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</si>
  <si>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</si>
  <si>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</si>
  <si>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</si>
  <si>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</si>
  <si>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</si>
  <si>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</si>
  <si>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</si>
  <si>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</si>
  <si>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</si>
  <si>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</si>
  <si>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</si>
  <si>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</si>
  <si>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</si>
  <si>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</si>
  <si>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</si>
  <si>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</si>
  <si>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</si>
  <si>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</si>
  <si>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</si>
  <si>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</si>
  <si>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</si>
  <si>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</si>
  <si>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</si>
  <si>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</si>
  <si>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</si>
  <si>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</si>
  <si>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</si>
  <si>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</si>
  <si>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</si>
  <si>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</si>
  <si>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</si>
  <si>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</si>
  <si>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</si>
  <si>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</si>
  <si>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</si>
  <si>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</si>
  <si>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</si>
  <si>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</si>
  <si>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</si>
  <si>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</si>
  <si>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</si>
  <si>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</si>
  <si>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</si>
  <si>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</si>
  <si>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</si>
  <si>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</si>
  <si>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</si>
  <si>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</si>
  <si>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</si>
  <si>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</si>
  <si>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</si>
  <si>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</si>
  <si>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</si>
  <si>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</si>
  <si>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</si>
  <si>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</si>
  <si>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</si>
  <si>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</si>
  <si>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</si>
  <si>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</si>
  <si>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</si>
  <si>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</si>
  <si>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</si>
  <si>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</si>
  <si>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</si>
  <si>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</si>
  <si>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</si>
  <si>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</si>
  <si>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</si>
  <si>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</si>
  <si>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</si>
  <si>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</si>
  <si>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</si>
  <si>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</si>
  <si>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</si>
  <si>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</si>
  <si>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</si>
  <si>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</si>
  <si>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</si>
  <si>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</si>
  <si>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</si>
  <si>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</si>
  <si>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</si>
  <si>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</si>
  <si>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</si>
  <si>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</si>
  <si>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</si>
  <si>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</si>
  <si>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</si>
  <si>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</si>
  <si>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</si>
  <si>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</si>
  <si>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</si>
  <si>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</si>
  <si>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</si>
  <si>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</si>
  <si>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</si>
  <si>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</si>
  <si>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</si>
  <si>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</si>
  <si>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</si>
  <si>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</si>
  <si>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</si>
  <si>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</si>
  <si>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</si>
  <si>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</si>
  <si>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</si>
  <si>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</si>
  <si>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</si>
  <si>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</si>
  <si>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</si>
  <si>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</si>
  <si>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</si>
  <si>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</si>
  <si>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</si>
  <si>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</si>
  <si>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</si>
  <si>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</si>
  <si>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</si>
  <si>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</si>
  <si>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</si>
  <si>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</si>
  <si>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</si>
  <si>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</si>
  <si>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</si>
  <si>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</si>
  <si>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</si>
  <si>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</si>
  <si>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</si>
  <si>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</si>
  <si>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</si>
  <si>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</si>
  <si>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</si>
  <si>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</si>
  <si>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</si>
  <si>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</si>
  <si>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</si>
  <si>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</si>
  <si>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</si>
  <si>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</si>
  <si>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</si>
  <si>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</si>
  <si>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</si>
  <si>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</si>
  <si>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</si>
  <si>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</si>
  <si>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</si>
  <si>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</si>
  <si>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</si>
  <si>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</si>
  <si>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</si>
  <si>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</si>
  <si>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</si>
  <si>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</si>
  <si>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</si>
  <si>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</si>
  <si>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</si>
  <si>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</si>
  <si>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</si>
  <si>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</si>
  <si>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</si>
  <si>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</si>
  <si>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</si>
  <si>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</si>
  <si>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</si>
  <si>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</si>
  <si>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</si>
  <si>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</si>
  <si>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</si>
  <si>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</si>
  <si>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</si>
  <si>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</si>
  <si>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</si>
  <si>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</si>
  <si>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</si>
  <si>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</si>
  <si>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</si>
  <si>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</si>
  <si>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</si>
  <si>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</si>
  <si>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</si>
  <si>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</si>
  <si>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</si>
  <si>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</si>
  <si>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</si>
  <si>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</si>
  <si>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</si>
  <si>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</si>
  <si>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</si>
  <si>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</si>
  <si>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</si>
  <si>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</si>
  <si>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</si>
  <si>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</si>
  <si>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</si>
  <si>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</si>
  <si>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</si>
  <si>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</si>
  <si>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</si>
  <si>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</si>
  <si>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</si>
  <si>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</si>
  <si>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</si>
  <si>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</si>
  <si>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</si>
  <si>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</si>
  <si>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</si>
  <si>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</si>
  <si>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</si>
  <si>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</si>
  <si>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</si>
  <si>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</si>
  <si>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</si>
  <si>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</si>
  <si>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</si>
  <si>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</si>
  <si>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</si>
  <si>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</si>
  <si>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</si>
  <si>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</si>
  <si>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</si>
  <si>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</si>
  <si>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</si>
  <si>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</si>
  <si>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</si>
  <si>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</si>
  <si>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</si>
  <si>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</si>
  <si>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</si>
  <si>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</si>
  <si>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</si>
  <si>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</si>
  <si>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</si>
  <si>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</si>
  <si>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</si>
  <si>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</si>
  <si>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</si>
  <si>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</si>
  <si>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</si>
  <si>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</si>
  <si>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</si>
  <si>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</si>
  <si>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</si>
  <si>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</si>
  <si>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</si>
  <si>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</si>
  <si>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</si>
  <si>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</si>
  <si>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</si>
  <si>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</si>
  <si>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</si>
  <si>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</si>
  <si>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</si>
  <si>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</si>
  <si>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</si>
  <si>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</si>
  <si>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</si>
  <si>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</si>
  <si>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</si>
  <si>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</si>
  <si>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</si>
  <si>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</si>
  <si>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</si>
  <si>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</si>
  <si>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</si>
  <si>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</si>
  <si>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</si>
  <si>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</si>
  <si>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</si>
  <si>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</si>
  <si>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</si>
  <si>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</si>
  <si>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</si>
  <si>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</si>
  <si>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</si>
  <si>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</si>
  <si>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</si>
  <si>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</si>
  <si>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</si>
  <si>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</si>
  <si>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</si>
  <si>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</si>
  <si>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</si>
  <si>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</si>
  <si>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</si>
  <si>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</si>
  <si>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</si>
  <si>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</si>
  <si>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</si>
  <si>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</si>
  <si>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</si>
  <si>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</si>
  <si>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</si>
  <si>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</si>
  <si>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</si>
  <si>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</si>
  <si>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</si>
  <si>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</si>
  <si>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</si>
  <si>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</si>
  <si>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</si>
  <si>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</si>
  <si>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</si>
  <si>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</si>
  <si>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</si>
  <si>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</si>
  <si>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</si>
  <si>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</si>
  <si>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</si>
  <si>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</si>
  <si>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</si>
  <si>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</si>
  <si>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</si>
  <si>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</si>
  <si>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</si>
  <si>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</si>
  <si>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</si>
  <si>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</si>
  <si>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</si>
  <si>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</si>
  <si>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</si>
  <si>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</si>
  <si>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</si>
  <si>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</si>
  <si>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</si>
  <si>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</si>
  <si>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</si>
  <si>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</si>
  <si>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</si>
  <si>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</si>
  <si>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</si>
  <si>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</si>
  <si>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</si>
  <si>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</si>
  <si>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</si>
  <si>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</si>
  <si>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</si>
  <si>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</si>
  <si>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</si>
  <si>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</si>
  <si>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</si>
  <si>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</si>
  <si>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</si>
  <si>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</si>
  <si>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</si>
  <si>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</si>
  <si>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</si>
  <si>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</si>
  <si>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</si>
  <si>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</si>
  <si>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</si>
  <si>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</si>
  <si>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</si>
  <si>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</si>
  <si>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</si>
  <si>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</si>
  <si>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</si>
  <si>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</si>
  <si>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</si>
  <si>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</si>
  <si>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</si>
  <si>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</si>
  <si>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</si>
  <si>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</si>
  <si>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</si>
  <si>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</si>
  <si>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</si>
  <si>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</si>
  <si>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</si>
  <si>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</si>
  <si>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</si>
  <si>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</si>
  <si>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</si>
  <si>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</si>
  <si>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</si>
  <si>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</si>
  <si>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</si>
  <si>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</si>
  <si>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</si>
  <si>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</si>
  <si>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</si>
  <si>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</si>
  <si>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</si>
  <si>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</si>
  <si>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</si>
  <si>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</si>
  <si>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</si>
  <si>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</si>
  <si>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</si>
  <si>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</si>
  <si>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</si>
  <si>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</si>
  <si>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</si>
  <si>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</si>
  <si>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</si>
  <si>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</si>
  <si>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</si>
  <si>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</si>
  <si>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</si>
  <si>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</si>
  <si>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</si>
  <si>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</si>
  <si>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</si>
  <si>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</si>
  <si>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</si>
  <si>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</si>
  <si>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</si>
  <si>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</si>
  <si>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</si>
  <si>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</si>
  <si>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</si>
  <si>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</si>
  <si>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</si>
  <si>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</si>
  <si>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</si>
  <si>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</si>
  <si>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</si>
  <si>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</si>
  <si>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</si>
  <si>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</si>
  <si>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</si>
  <si>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</si>
  <si>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</si>
  <si>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</si>
  <si>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</si>
  <si>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</si>
  <si>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</si>
  <si>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</si>
  <si>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</si>
  <si>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</si>
  <si>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</si>
  <si>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</si>
  <si>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</si>
  <si>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</si>
  <si>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</si>
  <si>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</si>
  <si>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</si>
  <si>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</si>
  <si>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</si>
  <si>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</si>
  <si>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</si>
  <si>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</si>
  <si>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</si>
  <si>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</si>
  <si>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</si>
  <si>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</si>
  <si>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</si>
  <si>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</si>
  <si>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</si>
  <si>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</si>
  <si>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</si>
  <si>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</si>
  <si>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</si>
  <si>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</si>
  <si>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</si>
  <si>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</si>
  <si>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</si>
  <si>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</si>
  <si>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</si>
  <si>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</si>
  <si>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</si>
  <si>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</si>
  <si>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</si>
  <si>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</si>
  <si>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</si>
  <si>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</si>
  <si>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</si>
  <si>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</si>
  <si>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</si>
  <si>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</si>
  <si>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</si>
  <si>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</si>
  <si>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</si>
  <si>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</si>
  <si>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</si>
  <si>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</si>
  <si>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</si>
  <si>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</si>
  <si>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</si>
  <si>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</si>
  <si>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</si>
  <si>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</si>
  <si>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</si>
  <si>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</si>
  <si>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</si>
  <si>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</si>
  <si>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</si>
  <si>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</si>
  <si>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</si>
  <si>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</si>
  <si>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</si>
  <si>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</si>
  <si>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</si>
  <si>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</si>
  <si>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</si>
  <si>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</si>
  <si>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</si>
  <si>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</si>
  <si>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</si>
  <si>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</si>
  <si>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</si>
  <si>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</si>
  <si>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</si>
  <si>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</si>
  <si>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</si>
  <si>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</si>
  <si>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</si>
  <si>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</si>
  <si>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</si>
  <si>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</si>
  <si>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</si>
  <si>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</si>
  <si>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</si>
  <si>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</si>
  <si>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</si>
  <si>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</si>
  <si>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</si>
  <si>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</si>
  <si>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</si>
  <si>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</si>
  <si>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</si>
  <si>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</si>
  <si>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</si>
  <si>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</si>
  <si>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</si>
  <si>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</si>
  <si>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</si>
  <si>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</si>
  <si>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</si>
  <si>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</si>
  <si>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</si>
  <si>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</si>
  <si>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</si>
  <si>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</si>
  <si>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</si>
  <si>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</si>
  <si>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</si>
  <si>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</si>
  <si>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</si>
  <si>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</si>
  <si>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</si>
  <si>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</si>
  <si>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</si>
  <si>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</si>
  <si>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</si>
  <si>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</si>
  <si>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</si>
  <si>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</si>
  <si>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</si>
  <si>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</si>
  <si>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</si>
  <si>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</si>
  <si>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</si>
  <si>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</si>
  <si>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</si>
  <si>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</si>
  <si>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</si>
  <si>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</si>
  <si>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</si>
  <si>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</si>
  <si>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</si>
  <si>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</si>
  <si>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</si>
  <si>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</si>
  <si>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</si>
  <si>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</si>
  <si>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</si>
  <si>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</si>
  <si>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</si>
  <si>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</si>
  <si>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</si>
  <si>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</si>
  <si>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</si>
  <si>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</si>
  <si>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</si>
  <si>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</si>
  <si>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</si>
  <si>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</si>
  <si>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</si>
  <si>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</si>
  <si>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</si>
  <si>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</si>
  <si>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</si>
  <si>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</si>
  <si>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</si>
  <si>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</si>
  <si>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</si>
  <si>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</si>
  <si>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</si>
  <si>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</si>
  <si>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</si>
  <si>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</si>
  <si>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</si>
  <si>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</si>
  <si>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</si>
  <si>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</si>
  <si>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</si>
  <si>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</si>
  <si>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</si>
  <si>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</si>
  <si>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</si>
  <si>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</si>
  <si>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</si>
  <si>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</si>
  <si>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</si>
  <si>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</si>
  <si>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</si>
  <si>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</si>
  <si>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</si>
  <si>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</si>
  <si>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</si>
  <si>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</si>
  <si>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</si>
  <si>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</si>
  <si>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</si>
  <si>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</si>
  <si>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</si>
  <si>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</si>
  <si>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</si>
  <si>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</si>
  <si>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</si>
  <si>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</si>
  <si>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</si>
  <si>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</si>
  <si>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</si>
  <si>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</si>
  <si>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</si>
  <si>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</si>
  <si>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</si>
  <si>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</si>
  <si>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</si>
  <si>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</si>
  <si>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</si>
  <si>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</si>
  <si>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</si>
  <si>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</si>
  <si>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</si>
  <si>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</si>
  <si>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</si>
  <si>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</si>
  <si>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</si>
  <si>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</si>
  <si>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</si>
  <si>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</si>
  <si>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</si>
  <si>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</si>
  <si>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</si>
  <si>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</si>
  <si>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</si>
  <si>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</si>
  <si>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</si>
  <si>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</si>
  <si>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</si>
  <si>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</si>
  <si>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</si>
  <si>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</si>
  <si>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</si>
  <si>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</si>
  <si>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</si>
  <si>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</si>
  <si>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</si>
  <si>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</si>
  <si>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</si>
  <si>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</si>
  <si>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</si>
  <si>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</si>
  <si>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</si>
  <si>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</si>
  <si>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</si>
  <si>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</si>
  <si>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</si>
  <si>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</si>
  <si>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</si>
  <si>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</si>
  <si>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</si>
  <si>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</si>
  <si>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</si>
  <si>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</si>
  <si>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</si>
  <si>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</si>
  <si>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</si>
  <si>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</si>
  <si>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</si>
  <si>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</si>
  <si>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</si>
  <si>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</si>
  <si>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</si>
  <si>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</si>
  <si>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</si>
  <si>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</si>
  <si>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</si>
  <si>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</si>
  <si>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</si>
  <si>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</si>
  <si>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</si>
  <si>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</si>
  <si>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</si>
  <si>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</si>
  <si>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</si>
  <si>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</si>
  <si>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</si>
  <si>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</si>
  <si>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</si>
  <si>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</si>
  <si>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</si>
  <si>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</si>
  <si>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</si>
  <si>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</si>
  <si>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</si>
  <si>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</si>
  <si>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</si>
  <si>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</si>
  <si>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</si>
  <si>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</si>
  <si>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</si>
  <si>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</si>
  <si>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</si>
  <si>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</si>
  <si>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</si>
  <si>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</si>
  <si>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</si>
  <si>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</si>
  <si>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</si>
  <si>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</si>
  <si>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</si>
  <si>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</si>
  <si>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</si>
  <si>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</si>
  <si>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</si>
  <si>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</si>
  <si>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</si>
  <si>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</si>
  <si>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</si>
  <si>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</si>
  <si>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</si>
  <si>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</si>
  <si>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</si>
  <si>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</si>
  <si>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</si>
  <si>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</si>
  <si>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</si>
  <si>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</si>
  <si>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</si>
  <si>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</si>
  <si>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</si>
  <si>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</si>
  <si>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</si>
  <si>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</si>
  <si>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</si>
  <si>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</si>
  <si>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</si>
  <si>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</si>
  <si>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</si>
  <si>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</si>
  <si>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</si>
  <si>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</si>
  <si>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</si>
  <si>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</si>
  <si>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</si>
  <si>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</si>
  <si>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</si>
  <si>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</si>
  <si>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</si>
  <si>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</si>
  <si>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</si>
  <si>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</si>
  <si>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</si>
  <si>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</si>
  <si>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</si>
  <si>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</si>
  <si>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</si>
  <si>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</si>
  <si>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</si>
  <si>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</si>
  <si>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</si>
  <si>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</si>
  <si>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</si>
  <si>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</si>
  <si>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</si>
  <si>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</si>
  <si>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</si>
  <si>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</si>
  <si>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</si>
  <si>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</si>
  <si>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</si>
  <si>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</si>
  <si>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</si>
  <si>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</si>
  <si>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</si>
  <si>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</si>
  <si>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</si>
  <si>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</si>
  <si>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</si>
  <si>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</si>
  <si>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</si>
  <si>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</si>
  <si>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</si>
  <si>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</si>
  <si>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</si>
  <si>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</si>
  <si>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</si>
  <si>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</si>
  <si>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</si>
  <si>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</si>
  <si>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</si>
  <si>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</si>
  <si>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</si>
  <si>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</si>
  <si>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</si>
  <si>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</si>
  <si>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</si>
  <si>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</si>
  <si>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</si>
  <si>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</si>
  <si>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</si>
  <si>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</si>
  <si>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</si>
  <si>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</si>
  <si>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</si>
  <si>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</si>
  <si>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</si>
  <si>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</si>
  <si>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</si>
  <si>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</si>
  <si>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</si>
  <si>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</si>
  <si>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</si>
  <si>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</si>
  <si>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</si>
  <si>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</si>
  <si>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</si>
  <si>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</si>
  <si>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</si>
  <si>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</si>
  <si>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</si>
  <si>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</si>
  <si>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</si>
  <si>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</si>
  <si>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</si>
  <si>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</si>
  <si>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</si>
  <si>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</si>
  <si>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</si>
  <si>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</si>
  <si>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</si>
  <si>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</si>
  <si>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</si>
  <si>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</si>
  <si>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</si>
  <si>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</si>
  <si>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</si>
  <si>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</si>
  <si>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</si>
  <si>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</si>
  <si>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</si>
  <si>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</si>
  <si>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</si>
  <si>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</si>
  <si>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</si>
  <si>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</si>
  <si>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</si>
  <si>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</si>
  <si>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</si>
  <si>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</si>
  <si>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</si>
  <si>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</si>
  <si>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</si>
  <si>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</si>
  <si>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</si>
  <si>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</si>
  <si>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</si>
  <si>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</si>
  <si>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</si>
  <si>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</si>
  <si>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</si>
  <si>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</si>
  <si>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</si>
  <si>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</si>
  <si>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</si>
  <si>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</si>
  <si>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</si>
  <si>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</si>
  <si>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</si>
  <si>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</si>
  <si>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</si>
  <si>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</si>
  <si>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</si>
  <si>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</si>
  <si>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</si>
  <si>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</si>
  <si>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</si>
  <si>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</si>
  <si>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</si>
  <si>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</si>
  <si>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</si>
  <si>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</si>
  <si>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</si>
  <si>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</si>
  <si>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</si>
  <si>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</si>
  <si>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</si>
  <si>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</si>
  <si>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</si>
  <si>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</si>
  <si>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</si>
  <si>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</si>
  <si>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</si>
  <si>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</si>
  <si>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</si>
  <si>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</si>
  <si>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</si>
  <si>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</si>
  <si>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</si>
  <si>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</si>
  <si>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</si>
  <si>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</si>
  <si>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</si>
  <si>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</si>
  <si>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</si>
  <si>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</si>
  <si>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</si>
  <si>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</si>
  <si>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</si>
  <si>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</si>
  <si>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</si>
  <si>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</si>
  <si>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</si>
  <si>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</si>
  <si>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</si>
  <si>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</si>
  <si>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</si>
  <si>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</si>
  <si>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</si>
  <si>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</si>
  <si>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</si>
  <si>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</si>
  <si>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</si>
  <si>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</si>
  <si>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</si>
  <si>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</si>
  <si>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</si>
  <si>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</si>
  <si>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</si>
  <si>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</si>
  <si>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</si>
  <si>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</si>
  <si>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</si>
  <si>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</si>
  <si>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</si>
  <si>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</si>
  <si>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</si>
  <si>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</si>
  <si>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</si>
  <si>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</si>
  <si>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</si>
  <si>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</si>
  <si>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</si>
  <si>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</si>
  <si>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</si>
  <si>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</si>
  <si>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</si>
  <si>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</si>
  <si>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</si>
  <si>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</si>
  <si>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</si>
  <si>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</si>
  <si>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</si>
  <si>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</si>
  <si>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</si>
  <si>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</si>
  <si>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</si>
  <si>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</si>
  <si>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</si>
  <si>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</si>
  <si>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</si>
  <si>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</si>
  <si>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</si>
  <si>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</si>
  <si>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</si>
  <si>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</si>
  <si>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</si>
  <si>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</si>
  <si>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</si>
  <si>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</si>
  <si>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</si>
  <si>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</si>
  <si>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</si>
  <si>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</si>
  <si>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</si>
  <si>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</si>
  <si>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</si>
  <si>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</si>
  <si>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</si>
  <si>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</si>
  <si>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</si>
  <si>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</si>
  <si>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</si>
  <si>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</si>
  <si>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</si>
  <si>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</si>
  <si>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</si>
  <si>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</si>
  <si>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</si>
  <si>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</si>
  <si>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</si>
  <si>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</si>
  <si>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</si>
  <si>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</si>
  <si>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</si>
  <si>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</si>
  <si>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</si>
  <si>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</si>
  <si>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</si>
  <si>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</si>
  <si>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</si>
  <si>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</si>
  <si>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</si>
  <si>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</si>
  <si>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</si>
  <si>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</si>
  <si>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</si>
  <si>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</si>
  <si>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</si>
  <si>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</si>
  <si>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</si>
  <si>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</si>
  <si>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</si>
  <si>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</si>
  <si>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</si>
  <si>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</si>
  <si>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</si>
  <si>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</si>
  <si>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</si>
  <si>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</si>
  <si>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</si>
  <si>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</si>
  <si>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</si>
  <si>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</si>
  <si>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</si>
  <si>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</si>
  <si>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</si>
  <si>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</si>
  <si>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</si>
  <si>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</si>
  <si>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</si>
  <si>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</si>
  <si>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</si>
  <si>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</si>
  <si>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</si>
  <si>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</si>
  <si>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</si>
  <si>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</si>
  <si>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</si>
  <si>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</si>
  <si>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</si>
  <si>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</si>
  <si>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</si>
  <si>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</si>
  <si>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</si>
  <si>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</si>
  <si>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</si>
  <si>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</si>
  <si>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</si>
  <si>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</si>
  <si>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</si>
  <si>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</si>
  <si>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</si>
  <si>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</si>
  <si>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</si>
  <si>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</si>
  <si>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</si>
  <si>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</si>
  <si>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</si>
  <si>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</si>
  <si>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</si>
  <si>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</si>
  <si>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</si>
  <si>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</si>
  <si>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</si>
  <si>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</si>
  <si>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</si>
  <si>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</si>
  <si>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</si>
  <si>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</si>
  <si>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</si>
  <si>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</si>
  <si>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</si>
  <si>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</si>
  <si>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</si>
  <si>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</si>
  <si>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</si>
  <si>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</si>
  <si>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</si>
  <si>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</si>
  <si>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</si>
  <si>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</si>
  <si>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</si>
  <si>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</si>
  <si>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</si>
  <si>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</si>
  <si>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</si>
  <si>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</si>
  <si>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</si>
  <si>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</si>
  <si>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</si>
  <si>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</si>
  <si>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</si>
  <si>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</si>
  <si>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</si>
  <si>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</si>
  <si>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</si>
  <si>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</si>
  <si>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</si>
  <si>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</si>
  <si>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</si>
  <si>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</si>
  <si>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</si>
  <si>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</si>
  <si>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</si>
  <si>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</si>
  <si>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</si>
  <si>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</si>
  <si>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</si>
  <si>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</si>
  <si>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</si>
  <si>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</si>
  <si>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</si>
  <si>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</si>
  <si>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</si>
  <si>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</si>
  <si>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</si>
  <si>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</si>
  <si>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</si>
  <si>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</si>
  <si>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</si>
  <si>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</si>
  <si>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</si>
  <si>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</si>
  <si>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</si>
  <si>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</si>
  <si>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</si>
  <si>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</si>
  <si>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</si>
  <si>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</si>
  <si>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</si>
  <si>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</si>
  <si>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</si>
  <si>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</si>
  <si>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</si>
  <si>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</si>
  <si>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</si>
  <si>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</si>
  <si>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</si>
  <si>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</si>
  <si>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</si>
  <si>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</si>
  <si>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</si>
  <si>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</si>
  <si>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</si>
  <si>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</si>
  <si>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</si>
  <si>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</si>
  <si>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</si>
  <si>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</si>
  <si>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</si>
  <si>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</si>
  <si>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</si>
  <si>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</si>
  <si>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</si>
  <si>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</si>
  <si>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</si>
  <si>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</si>
  <si>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</si>
  <si>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</si>
  <si>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</si>
  <si>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</si>
  <si>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</si>
  <si>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</si>
  <si>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</si>
  <si>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</si>
  <si>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</si>
  <si>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</si>
  <si>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</si>
  <si>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</si>
  <si>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</si>
  <si>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</si>
  <si>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</si>
  <si>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</si>
  <si>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</si>
  <si>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</si>
  <si>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</si>
  <si>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</si>
  <si>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</si>
  <si>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</si>
  <si>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</si>
  <si>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</si>
  <si>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</si>
  <si>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</si>
  <si>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</si>
  <si>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</si>
  <si>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</si>
  <si>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</si>
  <si>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</si>
  <si>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</si>
  <si>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</si>
  <si>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</si>
  <si>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</si>
  <si>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</si>
  <si>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</si>
  <si>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</si>
  <si>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</si>
  <si>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</si>
  <si>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</si>
  <si>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</si>
  <si>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</si>
  <si>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</si>
  <si>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</si>
  <si>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</si>
  <si>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</si>
  <si>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</si>
  <si>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</si>
  <si>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</si>
  <si>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</si>
  <si>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</si>
  <si>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</si>
  <si>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</si>
  <si>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</si>
  <si>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</si>
  <si>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</si>
  <si>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</si>
  <si>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</si>
  <si>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</si>
  <si>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</si>
  <si>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</si>
  <si>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</si>
  <si>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</si>
  <si>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</si>
  <si>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</si>
  <si>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</si>
  <si>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</si>
  <si>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</si>
  <si>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</si>
  <si>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</si>
  <si>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</si>
  <si>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</si>
  <si>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</si>
  <si>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</si>
  <si>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</si>
  <si>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</si>
  <si>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</si>
  <si>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</si>
  <si>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</si>
  <si>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</si>
  <si>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</si>
  <si>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</si>
  <si>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</si>
  <si>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</si>
  <si>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</si>
  <si>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</si>
  <si>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</si>
  <si>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</si>
  <si>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</si>
  <si>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</si>
  <si>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</si>
  <si>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</si>
  <si>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</si>
  <si>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</si>
  <si>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</si>
  <si>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</si>
  <si>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</si>
  <si>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</si>
  <si>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</si>
  <si>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</si>
  <si>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</si>
  <si>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</si>
  <si>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</si>
  <si>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</si>
  <si>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</si>
  <si>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</si>
  <si>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</si>
  <si>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</si>
  <si>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</si>
  <si>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</si>
  <si>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</si>
  <si>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</si>
  <si>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</si>
  <si>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</si>
  <si>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</si>
  <si>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</si>
  <si>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</si>
  <si>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</si>
  <si>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</si>
  <si>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</si>
  <si>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</si>
  <si>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</si>
  <si>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</si>
  <si>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</si>
  <si>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</si>
  <si>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</si>
  <si>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</si>
  <si>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</si>
  <si>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</si>
  <si>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</si>
  <si>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</si>
  <si>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</si>
  <si>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</si>
  <si>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</si>
  <si>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</si>
  <si>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</si>
  <si>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</si>
  <si>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</si>
  <si>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</si>
  <si>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</si>
  <si>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</si>
  <si>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</si>
  <si>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</si>
  <si>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</si>
  <si>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</si>
  <si>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</si>
  <si>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</si>
  <si>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</si>
  <si>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</si>
  <si>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</si>
  <si>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</si>
  <si>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</si>
  <si>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</si>
  <si>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</si>
  <si>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</si>
  <si>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</si>
  <si>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</si>
  <si>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</si>
  <si>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</si>
  <si>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</si>
  <si>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</si>
  <si>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</si>
  <si>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</si>
  <si>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</si>
  <si>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</si>
  <si>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</si>
  <si>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</si>
  <si>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</si>
  <si>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</si>
  <si>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</si>
  <si>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</si>
  <si>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</si>
  <si>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</si>
  <si>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</si>
  <si>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</si>
  <si>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</si>
  <si>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</si>
  <si>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</si>
  <si>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</si>
  <si>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</si>
  <si>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</si>
  <si>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</si>
  <si>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</si>
  <si>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</si>
  <si>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</si>
  <si>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</si>
  <si>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</si>
  <si>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</si>
  <si>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</si>
  <si>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</si>
  <si>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</si>
  <si>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</si>
  <si>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</si>
  <si>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</si>
  <si>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</si>
  <si>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</si>
  <si>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</si>
  <si>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</si>
  <si>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</si>
  <si>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</si>
  <si>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</si>
  <si>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</si>
  <si>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</si>
  <si>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</si>
  <si>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</si>
  <si>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</si>
  <si>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</si>
  <si>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</si>
  <si>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</si>
  <si>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</si>
  <si>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</si>
  <si>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</si>
  <si>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</si>
  <si>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</si>
  <si>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</si>
  <si>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</si>
  <si>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</si>
  <si>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</si>
  <si>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</si>
  <si>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</si>
  <si>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</si>
  <si>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</si>
  <si>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</si>
  <si>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</si>
  <si>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</si>
  <si>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</si>
  <si>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</si>
  <si>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</si>
  <si>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</si>
  <si>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</si>
  <si>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</si>
  <si>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</si>
  <si>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</si>
  <si>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</si>
  <si>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</si>
  <si>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</si>
  <si>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</si>
  <si>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</si>
  <si>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</si>
  <si>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</si>
  <si>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</si>
  <si>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</si>
  <si>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</si>
  <si>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</si>
  <si>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</si>
  <si>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</si>
  <si>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</si>
  <si>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</si>
  <si>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</si>
  <si>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</si>
  <si>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</si>
  <si>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</si>
  <si>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</si>
  <si>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</si>
  <si>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</si>
  <si>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</si>
  <si>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</si>
  <si>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</si>
  <si>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</si>
  <si>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</si>
  <si>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</si>
  <si>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</si>
  <si>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</si>
  <si>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</si>
  <si>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</si>
  <si>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</si>
  <si>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</si>
  <si>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</si>
  <si>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</si>
  <si>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</si>
  <si>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</si>
  <si>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</si>
  <si>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</si>
  <si>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</si>
  <si>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</si>
  <si>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</si>
  <si>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</si>
  <si>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</si>
  <si>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</si>
  <si>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</si>
  <si>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</si>
  <si>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</si>
  <si>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</si>
  <si>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</si>
  <si>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</si>
  <si>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</si>
  <si>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</si>
  <si>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</si>
  <si>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</si>
  <si>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</si>
  <si>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</si>
  <si>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</si>
  <si>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</si>
  <si>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</si>
  <si>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</si>
  <si>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</si>
  <si>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</si>
  <si>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</si>
  <si>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</si>
  <si>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</si>
  <si>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</si>
  <si>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</si>
  <si>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</si>
  <si>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</si>
  <si>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</si>
  <si>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</si>
  <si>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</si>
  <si>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</si>
  <si>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</si>
  <si>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</si>
  <si>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</si>
  <si>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</si>
  <si>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</si>
  <si>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</si>
  <si>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</si>
  <si>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</si>
  <si>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</si>
  <si>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</si>
  <si>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</si>
  <si>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</si>
  <si>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</si>
  <si>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</si>
  <si>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</si>
  <si>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</si>
  <si>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</si>
  <si>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</si>
  <si>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</si>
  <si>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</si>
  <si>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</si>
  <si>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</si>
  <si>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</si>
  <si>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</si>
  <si>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</si>
  <si>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</si>
  <si>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</si>
  <si>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</si>
  <si>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</si>
  <si>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</si>
  <si>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</si>
  <si>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</si>
  <si>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</si>
  <si>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</si>
  <si>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</si>
  <si>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</si>
  <si>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</si>
  <si>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</si>
  <si>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</si>
  <si>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</si>
  <si>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</si>
  <si>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</si>
  <si>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</si>
  <si>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</si>
  <si>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</si>
  <si>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</si>
  <si>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</si>
  <si>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</si>
  <si>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</si>
  <si>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</si>
  <si>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</si>
  <si>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</si>
  <si>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</si>
  <si>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</si>
  <si>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</si>
  <si>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</si>
  <si>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</si>
  <si>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</si>
  <si>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</si>
  <si>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</si>
  <si>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</si>
  <si>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</si>
  <si>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</si>
  <si>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</si>
  <si>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</si>
  <si>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</si>
  <si>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</si>
  <si>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</si>
  <si>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</si>
  <si>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</si>
  <si>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</si>
  <si>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</si>
  <si>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</si>
  <si>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</si>
  <si>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</si>
  <si>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</si>
  <si>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</si>
  <si>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</si>
  <si>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</si>
  <si>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</si>
  <si>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</si>
  <si>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</si>
  <si>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</si>
  <si>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</si>
  <si>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</si>
  <si>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</si>
  <si>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</si>
  <si>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</si>
  <si>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</si>
  <si>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</si>
  <si>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</si>
  <si>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</si>
  <si>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</si>
  <si>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</si>
  <si>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</si>
  <si>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</si>
  <si>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</si>
  <si>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</si>
  <si>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</si>
  <si>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</si>
  <si>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</si>
  <si>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</si>
  <si>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</si>
  <si>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</si>
  <si>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</si>
  <si>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</si>
  <si>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</si>
  <si>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</si>
  <si>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</si>
  <si>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</si>
  <si>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</si>
  <si>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</si>
  <si>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</si>
  <si>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</si>
  <si>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</si>
  <si>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</si>
  <si>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</si>
  <si>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</si>
  <si>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</si>
  <si>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</si>
  <si>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</si>
  <si>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</si>
  <si>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</si>
  <si>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</si>
  <si>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</si>
  <si>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</si>
  <si>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</si>
  <si>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</si>
  <si>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</si>
  <si>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</si>
  <si>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</si>
  <si>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</si>
  <si>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</si>
  <si>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</si>
  <si>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</si>
  <si>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</si>
  <si>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</si>
  <si>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</si>
  <si>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</si>
  <si>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</si>
  <si>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</si>
  <si>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</si>
  <si>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</si>
  <si>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</si>
  <si>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</si>
  <si>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</si>
  <si>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</si>
  <si>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</si>
  <si>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</si>
  <si>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</si>
  <si>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</si>
  <si>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</si>
  <si>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</si>
  <si>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</si>
  <si>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</si>
  <si>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</si>
  <si>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</si>
  <si>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</si>
  <si>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</si>
  <si>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</si>
  <si>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</si>
  <si>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</si>
  <si>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</si>
  <si>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</si>
  <si>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</si>
  <si>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</si>
  <si>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</si>
  <si>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</si>
  <si>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</si>
  <si>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</si>
  <si>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</si>
  <si>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</si>
  <si>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</si>
  <si>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</si>
  <si>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</si>
  <si>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</si>
  <si>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</si>
  <si>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</si>
  <si>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</si>
  <si>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</si>
  <si>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</si>
  <si>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</si>
  <si>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</si>
  <si>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</si>
  <si>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</si>
  <si>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</si>
  <si>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</si>
  <si>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</si>
  <si>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</si>
  <si>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</si>
  <si>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</si>
  <si>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</si>
  <si>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</si>
  <si>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</si>
  <si>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</si>
  <si>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</si>
  <si>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</si>
  <si>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</si>
  <si>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</si>
  <si>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</si>
  <si>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</si>
  <si>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</si>
  <si>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</si>
  <si>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</si>
  <si>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</si>
  <si>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</si>
  <si>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</si>
  <si>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</si>
  <si>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</si>
  <si>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</si>
  <si>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</si>
  <si>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</si>
  <si>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</si>
  <si>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</si>
  <si>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</si>
  <si>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</si>
  <si>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</si>
  <si>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</si>
  <si>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</si>
  <si>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</si>
  <si>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</si>
  <si>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</si>
  <si>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</si>
  <si>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</si>
  <si>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</si>
  <si>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</si>
  <si>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</si>
  <si>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</si>
  <si>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</si>
  <si>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</si>
  <si>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</si>
  <si>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</si>
  <si>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</si>
  <si>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</si>
  <si>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</si>
  <si>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</si>
  <si>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</si>
  <si>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</si>
  <si>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</si>
  <si>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</si>
  <si>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</si>
  <si>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</si>
  <si>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</si>
  <si>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</si>
  <si>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</si>
  <si>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</si>
  <si>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</si>
  <si>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</si>
  <si>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</si>
  <si>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</si>
  <si>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</si>
  <si>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</si>
  <si>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</si>
  <si>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</si>
  <si>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</si>
  <si>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</si>
  <si>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</si>
  <si>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</si>
  <si>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</si>
  <si>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</si>
  <si>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</si>
  <si>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</si>
  <si>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</si>
  <si>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</si>
  <si>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</si>
  <si>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</si>
  <si>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</si>
  <si>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</si>
  <si>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</si>
  <si>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</si>
  <si>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</si>
  <si>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</si>
  <si>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</si>
  <si>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</si>
  <si>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</si>
  <si>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</si>
  <si>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</si>
  <si>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</si>
  <si>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</si>
  <si>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</si>
  <si>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</si>
  <si>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</si>
  <si>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</si>
  <si>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</si>
  <si>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</si>
  <si>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</si>
  <si>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</si>
  <si>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</si>
  <si>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</si>
  <si>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</si>
  <si>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</si>
  <si>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</si>
  <si>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</si>
  <si>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</si>
  <si>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</si>
  <si>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</si>
  <si>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</si>
  <si>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</si>
  <si>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</si>
  <si>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</si>
  <si>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</si>
  <si>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</si>
  <si>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</si>
  <si>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</si>
  <si>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</si>
  <si>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</si>
  <si>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</si>
  <si>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</si>
  <si>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</si>
  <si>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</si>
  <si>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</si>
  <si>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</si>
  <si>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</si>
  <si>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</si>
  <si>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</si>
  <si>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</si>
  <si>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</si>
  <si>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</si>
  <si>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</si>
  <si>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</si>
  <si>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</si>
  <si>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</si>
  <si>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</si>
  <si>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</si>
  <si>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</si>
  <si>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</si>
  <si>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</si>
  <si>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</si>
  <si>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</si>
  <si>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</si>
  <si>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</si>
  <si>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</si>
  <si>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</si>
  <si>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</si>
  <si>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</si>
  <si>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</si>
  <si>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</si>
  <si>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</si>
  <si>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</si>
  <si>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</si>
  <si>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</si>
  <si>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</si>
  <si>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</si>
  <si>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</si>
  <si>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</si>
  <si>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</si>
  <si>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</si>
  <si>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</si>
  <si>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</si>
  <si>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</si>
  <si>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</si>
  <si>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</si>
  <si>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</si>
  <si>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</si>
  <si>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</si>
  <si>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</si>
  <si>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</si>
  <si>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</si>
  <si>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</si>
  <si>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</si>
  <si>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</si>
  <si>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</si>
  <si>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</si>
  <si>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</si>
  <si>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</si>
  <si>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</si>
  <si>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</si>
  <si>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</si>
  <si>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</si>
  <si>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</si>
  <si>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</si>
  <si>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</si>
  <si>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</si>
  <si>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</si>
  <si>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</si>
  <si>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</si>
  <si>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</si>
  <si>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</si>
  <si>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</si>
  <si>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</si>
  <si>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</si>
  <si>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</si>
  <si>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</si>
  <si>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</si>
  <si>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</si>
  <si>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</si>
  <si>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</si>
  <si>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</si>
  <si>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</si>
  <si>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</si>
  <si>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</si>
  <si>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</si>
  <si>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</si>
  <si>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</si>
  <si>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</si>
  <si>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</si>
  <si>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</si>
  <si>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</si>
  <si>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</si>
  <si>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</si>
  <si>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</si>
  <si>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</si>
  <si>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</si>
  <si>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</si>
  <si>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</si>
  <si>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</si>
  <si>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</si>
  <si>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</si>
  <si>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</si>
  <si>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</si>
  <si>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</si>
  <si>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</si>
  <si>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</si>
  <si>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</si>
  <si>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</si>
  <si>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</si>
  <si>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</si>
  <si>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</si>
  <si>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</si>
  <si>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</si>
  <si>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</si>
  <si>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</si>
  <si>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</si>
  <si>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</si>
  <si>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</si>
  <si>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</si>
  <si>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</si>
  <si>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</si>
  <si>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</si>
  <si>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</si>
  <si>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</si>
  <si>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</si>
  <si>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</si>
  <si>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</si>
  <si>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</si>
  <si>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</si>
  <si>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</si>
  <si>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</si>
  <si>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</si>
  <si>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</si>
  <si>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</si>
  <si>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</si>
  <si>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</si>
  <si>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</si>
  <si>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</si>
  <si>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</si>
  <si>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</si>
  <si>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</si>
  <si>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</si>
  <si>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</si>
  <si>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</si>
  <si>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</si>
  <si>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</si>
  <si>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</si>
  <si>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</si>
  <si>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</si>
  <si>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</si>
  <si>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</si>
  <si>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</si>
  <si>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</si>
  <si>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</si>
  <si>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</si>
  <si>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</si>
  <si>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</si>
  <si>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</si>
  <si>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</si>
  <si>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</si>
  <si>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</si>
  <si>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</si>
  <si>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</si>
  <si>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</si>
  <si>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</si>
  <si>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</si>
  <si>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</si>
  <si>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</si>
  <si>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</si>
  <si>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</si>
  <si>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</si>
  <si>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</si>
  <si>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</si>
  <si>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</si>
  <si>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</si>
  <si>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</si>
  <si>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</si>
  <si>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</si>
  <si>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</si>
  <si>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</si>
  <si>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</si>
  <si>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</si>
  <si>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</si>
  <si>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</si>
  <si>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</si>
  <si>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</si>
  <si>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</si>
  <si>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</si>
  <si>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</si>
  <si>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</si>
  <si>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</si>
  <si>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</si>
  <si>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</si>
  <si>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</si>
  <si>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</si>
  <si>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</si>
  <si>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</si>
  <si>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</si>
  <si>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</si>
  <si>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</si>
  <si>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</si>
  <si>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</si>
  <si>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</si>
  <si>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</si>
  <si>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</si>
  <si>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</si>
  <si>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</si>
  <si>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</si>
  <si>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</si>
  <si>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</si>
  <si>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</si>
  <si>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</si>
  <si>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</si>
  <si>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</si>
  <si>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</si>
  <si>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</si>
  <si>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</si>
  <si>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</si>
  <si>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</si>
  <si>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</si>
  <si>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</si>
  <si>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</si>
  <si>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</si>
  <si>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</si>
  <si>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</si>
  <si>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</si>
  <si>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</si>
  <si>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</si>
  <si>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</si>
  <si>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</si>
  <si>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</si>
  <si>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</si>
  <si>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</si>
  <si>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</si>
  <si>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</si>
  <si>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</si>
  <si>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</si>
  <si>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</si>
  <si>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</si>
  <si>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</si>
  <si>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</si>
  <si>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</si>
  <si>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</si>
  <si>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</si>
  <si>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</si>
  <si>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</si>
  <si>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</si>
  <si>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</si>
  <si>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</si>
  <si>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</si>
  <si>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</si>
  <si>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</si>
  <si>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</si>
  <si>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</si>
  <si>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</si>
  <si>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</si>
  <si>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</si>
  <si>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</si>
  <si>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</si>
  <si>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</si>
  <si>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</si>
  <si>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</si>
  <si>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</si>
  <si>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</si>
  <si>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</si>
  <si>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</si>
  <si>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</si>
  <si>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</si>
  <si>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</si>
  <si>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</si>
  <si>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</si>
  <si>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</si>
  <si>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</si>
  <si>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</si>
  <si>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</si>
  <si>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</si>
  <si>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</si>
  <si>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</si>
  <si>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</si>
  <si>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</si>
  <si>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</si>
  <si>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</si>
  <si>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</si>
  <si>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</si>
  <si>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</si>
  <si>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</si>
  <si>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</si>
  <si>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</si>
  <si>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</si>
  <si>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</si>
  <si>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</si>
  <si>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</si>
  <si>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</si>
  <si>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</si>
  <si>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</si>
  <si>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</si>
  <si>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</si>
  <si>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</si>
  <si>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</si>
  <si>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</si>
  <si>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</si>
  <si>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</si>
  <si>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</si>
  <si>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</si>
  <si>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</si>
  <si>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</si>
  <si>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</si>
  <si>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</si>
  <si>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</si>
  <si>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</si>
  <si>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</si>
  <si>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</si>
  <si>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</si>
  <si>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</si>
  <si>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</si>
  <si>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</si>
  <si>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</si>
  <si>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</si>
  <si>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</si>
  <si>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</si>
  <si>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</si>
  <si>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</si>
  <si>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</si>
  <si>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</si>
  <si>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</si>
  <si>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</si>
  <si>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</si>
  <si>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</si>
  <si>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</si>
  <si>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</si>
  <si>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</si>
  <si>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</si>
  <si>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</si>
  <si>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</si>
  <si>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</si>
  <si>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</si>
  <si>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</si>
  <si>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</si>
  <si>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</si>
  <si>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</si>
  <si>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</si>
  <si>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</si>
  <si>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</si>
  <si>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</si>
  <si>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</si>
  <si>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</si>
  <si>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</si>
  <si>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</si>
  <si>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</si>
  <si>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</si>
  <si>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</si>
  <si>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</si>
  <si>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</si>
  <si>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</si>
  <si>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</si>
  <si>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</si>
  <si>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</si>
  <si>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</si>
  <si>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</si>
  <si>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</si>
  <si>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</si>
  <si>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</si>
  <si>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</si>
  <si>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</si>
  <si>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</si>
  <si>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</si>
  <si>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</si>
  <si>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</si>
  <si>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</si>
  <si>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</si>
  <si>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</si>
  <si>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</si>
  <si>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</si>
  <si>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</si>
  <si>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</si>
  <si>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</si>
  <si>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</si>
  <si>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</si>
  <si>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</si>
  <si>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</si>
  <si>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</si>
  <si>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</si>
  <si>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</si>
  <si>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</si>
  <si>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</si>
  <si>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</si>
  <si>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</si>
  <si>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</si>
  <si>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</si>
  <si>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</si>
  <si>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</si>
  <si>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</si>
  <si>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</si>
  <si>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</si>
  <si>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</si>
  <si>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</si>
  <si>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</si>
  <si>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</si>
  <si>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</si>
  <si>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</si>
  <si>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</si>
  <si>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</si>
  <si>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</si>
  <si>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</si>
  <si>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</si>
  <si>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</si>
  <si>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</si>
  <si>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</si>
  <si>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</si>
  <si>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</si>
  <si>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</si>
  <si>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</si>
  <si>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</si>
  <si>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</si>
  <si>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</si>
  <si>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</si>
  <si>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</si>
  <si>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</si>
  <si>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</si>
  <si>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</si>
  <si>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</si>
  <si>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</si>
  <si>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</si>
  <si>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</si>
  <si>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</si>
  <si>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</si>
  <si>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</si>
  <si>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</si>
  <si>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</si>
  <si>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</si>
  <si>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</si>
  <si>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</si>
  <si>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</si>
  <si>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</si>
  <si>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</si>
  <si>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</si>
  <si>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</si>
  <si>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</si>
  <si>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</si>
  <si>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</si>
  <si>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</si>
  <si>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</si>
  <si>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</si>
  <si>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</si>
  <si>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</si>
  <si>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</si>
  <si>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</si>
  <si>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</si>
  <si>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</si>
  <si>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</si>
  <si>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</si>
  <si>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</si>
  <si>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</si>
  <si>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</si>
  <si>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</si>
  <si>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</si>
  <si>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</si>
  <si>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</si>
  <si>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</si>
  <si>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</si>
  <si>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</si>
  <si>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</si>
  <si>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</si>
  <si>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</si>
  <si>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</si>
  <si>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</si>
  <si>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</si>
  <si>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</si>
  <si>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</si>
  <si>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</si>
  <si>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</si>
  <si>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</si>
  <si>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</si>
  <si>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</si>
  <si>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</si>
  <si>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</si>
  <si>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</si>
  <si>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</si>
  <si>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</si>
  <si>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</si>
  <si>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</si>
  <si>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</si>
  <si>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</si>
  <si>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</si>
  <si>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</si>
  <si>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</si>
  <si>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</si>
  <si>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</si>
  <si>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</si>
  <si>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</si>
  <si>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</si>
  <si>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</si>
  <si>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</si>
  <si>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</si>
  <si>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</si>
  <si>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</si>
  <si>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</si>
  <si>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</si>
  <si>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</si>
  <si>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</si>
  <si>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</si>
  <si>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</si>
  <si>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</si>
  <si>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</si>
  <si>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</si>
  <si>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</si>
  <si>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</si>
  <si>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</si>
  <si>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</si>
  <si>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</si>
  <si>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</si>
  <si>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</si>
  <si>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</si>
  <si>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</si>
  <si>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</si>
  <si>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</si>
  <si>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</si>
  <si>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</si>
  <si>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</si>
  <si>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</si>
  <si>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</si>
  <si>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</si>
  <si>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</si>
  <si>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</si>
  <si>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</si>
  <si>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</si>
  <si>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</si>
  <si>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</si>
  <si>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</si>
  <si>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</si>
  <si>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</si>
  <si>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</si>
  <si>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</si>
  <si>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</si>
  <si>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</si>
  <si>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</si>
  <si>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</si>
  <si>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</si>
  <si>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</si>
  <si>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</si>
  <si>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</si>
  <si>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</si>
  <si>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</si>
  <si>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</si>
  <si>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</si>
  <si>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</si>
  <si>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</si>
  <si>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</si>
  <si>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</si>
  <si>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</si>
  <si>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</si>
  <si>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</si>
  <si>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</si>
  <si>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</si>
  <si>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</si>
  <si>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</si>
  <si>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</si>
  <si>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</si>
  <si>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</si>
  <si>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</si>
  <si>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</si>
  <si>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</si>
  <si>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</si>
  <si>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</si>
  <si>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</si>
  <si>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</si>
  <si>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</si>
  <si>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</si>
  <si>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</si>
  <si>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</si>
  <si>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</si>
  <si>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</si>
  <si>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</si>
  <si>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</si>
  <si>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</si>
  <si>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</si>
  <si>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</si>
  <si>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</si>
  <si>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</si>
  <si>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</si>
  <si>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</si>
  <si>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</si>
  <si>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</si>
  <si>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</si>
  <si>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</si>
  <si>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</si>
  <si>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</si>
  <si>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</si>
  <si>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</si>
  <si>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</si>
  <si>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</si>
  <si>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</si>
  <si>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</si>
  <si>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</si>
  <si>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</si>
  <si>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</si>
  <si>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</si>
  <si>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</si>
  <si>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</si>
  <si>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</si>
  <si>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</si>
  <si>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</si>
  <si>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</si>
  <si>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</si>
  <si>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</si>
  <si>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</si>
  <si>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</si>
  <si>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</si>
  <si>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</si>
  <si>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</si>
  <si>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</si>
  <si>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</si>
  <si>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</si>
  <si>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</si>
  <si>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</si>
  <si>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</si>
  <si>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</si>
  <si>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</si>
  <si>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</si>
  <si>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</si>
  <si>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</si>
  <si>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</si>
  <si>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</si>
  <si>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</si>
  <si>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</si>
  <si>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</si>
  <si>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</si>
  <si>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</si>
  <si>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</si>
  <si>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</si>
  <si>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</si>
  <si>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</si>
  <si>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</si>
  <si>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</si>
  <si>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</si>
  <si>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</si>
  <si>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</si>
  <si>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</si>
  <si>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</si>
  <si>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</si>
  <si>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</si>
  <si>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</si>
  <si>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</si>
  <si>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</si>
  <si>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</si>
  <si>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</si>
  <si>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</si>
  <si>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</si>
  <si>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</si>
  <si>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</si>
  <si>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</si>
  <si>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</si>
  <si>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</si>
  <si>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</si>
  <si>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</si>
  <si>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</si>
  <si>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</si>
  <si>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</si>
  <si>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</si>
  <si>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</si>
  <si>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</si>
  <si>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</si>
  <si>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</si>
  <si>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</si>
  <si>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</si>
  <si>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</si>
  <si>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</si>
  <si>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</si>
  <si>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</si>
  <si>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</si>
  <si>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</si>
  <si>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</si>
  <si>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</si>
  <si>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</si>
  <si>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</si>
  <si>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</si>
  <si>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</si>
  <si>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</si>
  <si>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</si>
  <si>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</si>
  <si>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</si>
  <si>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</si>
  <si>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</si>
  <si>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</si>
  <si>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</si>
  <si>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</si>
  <si>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</si>
  <si>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</si>
  <si>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</si>
  <si>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</si>
  <si>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</si>
  <si>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</si>
  <si>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</si>
  <si>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</si>
  <si>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</si>
  <si>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</si>
  <si>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</si>
  <si>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</si>
  <si>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</si>
  <si>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</si>
  <si>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</si>
  <si>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</si>
  <si>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</si>
  <si>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</si>
  <si>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</si>
  <si>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</si>
  <si>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</si>
  <si>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</si>
  <si>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</si>
  <si>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</si>
  <si>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</si>
  <si>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</si>
  <si>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</si>
  <si>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</si>
  <si>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</si>
  <si>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</si>
  <si>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</si>
  <si>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</si>
  <si>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</si>
  <si>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</si>
  <si>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</si>
  <si>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</si>
  <si>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</si>
  <si>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</si>
  <si>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</si>
  <si>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</si>
  <si>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</si>
  <si>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</si>
  <si>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</si>
  <si>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</si>
  <si>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</si>
  <si>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</si>
  <si>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</si>
  <si>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</si>
  <si>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</si>
  <si>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</si>
  <si>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</si>
  <si>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</si>
  <si>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</si>
  <si>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</si>
  <si>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</si>
  <si>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</si>
  <si>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</si>
  <si>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</si>
  <si>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</si>
  <si>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</si>
  <si>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</si>
  <si>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</si>
  <si>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</si>
  <si>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</si>
  <si>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</si>
  <si>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</si>
  <si>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</si>
  <si>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</si>
  <si>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</si>
  <si>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</si>
  <si>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</si>
  <si>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</si>
  <si>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</si>
  <si>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</si>
  <si>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</si>
  <si>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</si>
  <si>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</si>
  <si>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</si>
  <si>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</si>
  <si>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</si>
  <si>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</si>
  <si>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</si>
  <si>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</si>
  <si>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</si>
  <si>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</si>
  <si>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</si>
  <si>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</si>
  <si>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</si>
  <si>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</si>
  <si>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</si>
  <si>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</si>
  <si>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</si>
  <si>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</si>
  <si>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</si>
  <si>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</si>
  <si>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</si>
  <si>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</si>
  <si>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</si>
  <si>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</si>
  <si>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</si>
  <si>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</si>
  <si>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</si>
  <si>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</si>
  <si>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</si>
  <si>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</si>
  <si>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</si>
  <si>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</si>
  <si>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</si>
  <si>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</si>
  <si>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</si>
  <si>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</si>
  <si>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</si>
  <si>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</si>
  <si>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</si>
  <si>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</si>
  <si>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</si>
  <si>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</si>
  <si>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</si>
  <si>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</si>
  <si>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</si>
  <si>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</si>
  <si>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</si>
  <si>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</si>
  <si>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</si>
  <si>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</si>
  <si>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</si>
  <si>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</si>
  <si>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</si>
  <si>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</si>
  <si>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</si>
  <si>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</si>
  <si>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</si>
  <si>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</si>
  <si>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</si>
  <si>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</si>
  <si>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</si>
  <si>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</si>
  <si>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</si>
  <si>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</si>
  <si>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</si>
  <si>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</si>
  <si>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</si>
  <si>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</si>
  <si>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</si>
  <si>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</si>
  <si>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</si>
  <si>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</si>
  <si>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</si>
  <si>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</si>
  <si>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</si>
  <si>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</si>
  <si>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</si>
  <si>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</si>
  <si>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</si>
  <si>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</si>
  <si>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</si>
  <si>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</si>
  <si>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</si>
  <si>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</si>
  <si>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</si>
  <si>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</si>
  <si>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</si>
  <si>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</si>
  <si>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</si>
  <si>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</si>
  <si>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</si>
  <si>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</si>
  <si>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</si>
  <si>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</si>
  <si>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</si>
  <si>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</si>
  <si>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</si>
  <si>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</si>
  <si>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</si>
  <si>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</si>
  <si>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</si>
  <si>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</si>
  <si>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</si>
  <si>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</si>
  <si>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</si>
  <si>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</si>
  <si>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</si>
  <si>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</si>
  <si>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</si>
  <si>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</si>
  <si>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</si>
  <si>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</si>
  <si>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</si>
  <si>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</si>
  <si>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</si>
  <si>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</si>
  <si>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</si>
  <si>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</si>
  <si>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</si>
  <si>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</si>
  <si>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</si>
  <si>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</si>
  <si>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</si>
  <si>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</si>
  <si>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</si>
  <si>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</si>
  <si>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</si>
  <si>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</si>
  <si>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</si>
  <si>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</si>
  <si>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</si>
  <si>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</si>
  <si>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</si>
  <si>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</si>
  <si>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</si>
  <si>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</si>
  <si>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</si>
  <si>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</si>
  <si>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</si>
  <si>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</si>
  <si>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</si>
  <si>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</si>
  <si>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</si>
  <si>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</si>
  <si>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</si>
  <si>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</si>
  <si>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</si>
  <si>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</si>
  <si>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</si>
  <si>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</si>
  <si>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</si>
  <si>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</si>
  <si>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</si>
  <si>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</si>
  <si>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</si>
  <si>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</si>
  <si>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</si>
  <si>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</si>
  <si>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</si>
  <si>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</si>
  <si>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</si>
  <si>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</si>
  <si>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</si>
  <si>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</si>
  <si>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</si>
  <si>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</si>
  <si>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</si>
  <si>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</si>
  <si>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</si>
  <si>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</si>
  <si>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</si>
  <si>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</si>
  <si>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</si>
  <si>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</si>
  <si>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</si>
  <si>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</si>
  <si>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</si>
  <si>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</si>
  <si>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</si>
  <si>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</si>
  <si>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</si>
  <si>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</si>
  <si>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</si>
  <si>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</si>
  <si>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</si>
  <si>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</si>
  <si>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</si>
  <si>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</si>
  <si>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</si>
  <si>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</si>
  <si>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</si>
  <si>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</si>
  <si>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</si>
  <si>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</si>
  <si>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</si>
  <si>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</si>
  <si>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</si>
  <si>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</si>
  <si>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</si>
  <si>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</si>
  <si>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</si>
  <si>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</si>
  <si>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</si>
  <si>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</si>
  <si>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</si>
  <si>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</si>
  <si>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</si>
  <si>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</si>
  <si>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</si>
  <si>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</si>
  <si>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</si>
  <si>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</si>
  <si>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</si>
  <si>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</si>
  <si>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</si>
  <si>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</si>
  <si>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</si>
  <si>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</si>
  <si>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</si>
  <si>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</si>
  <si>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</si>
  <si>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</si>
  <si>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</si>
  <si>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</si>
  <si>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</si>
  <si>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</si>
  <si>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</si>
  <si>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</si>
  <si>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</si>
  <si>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</si>
  <si>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</si>
  <si>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</si>
  <si>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</si>
  <si>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</si>
  <si>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</si>
  <si>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</si>
  <si>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</si>
  <si>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</si>
  <si>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</si>
  <si>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</si>
  <si>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</si>
  <si>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</si>
  <si>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</si>
  <si>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</si>
  <si>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</si>
  <si>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</si>
  <si>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</si>
  <si>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</si>
  <si>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</si>
  <si>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</si>
  <si>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</si>
  <si>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</si>
  <si>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</si>
  <si>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</si>
  <si>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</si>
  <si>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</si>
  <si>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</si>
  <si>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</si>
  <si>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</si>
  <si>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</si>
  <si>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</si>
  <si>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</si>
  <si>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</si>
  <si>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</si>
  <si>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</si>
  <si>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</si>
  <si>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</si>
  <si>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</si>
  <si>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</si>
  <si>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</si>
  <si>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</si>
  <si>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</si>
  <si>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</si>
  <si>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</si>
  <si>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</si>
  <si>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</si>
  <si>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</si>
  <si>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</si>
  <si>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</si>
  <si>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</si>
  <si>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</si>
  <si>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</si>
  <si>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</si>
  <si>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</si>
  <si>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</si>
  <si>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</si>
  <si>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</si>
  <si>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</si>
  <si>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</si>
  <si>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</si>
  <si>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</si>
  <si>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</si>
  <si>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</si>
  <si>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</si>
  <si>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</si>
  <si>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</si>
  <si>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</si>
  <si>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</si>
  <si>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</si>
  <si>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</si>
  <si>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</si>
  <si>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</si>
  <si>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</si>
  <si>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</si>
  <si>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</si>
  <si>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</si>
  <si>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</si>
  <si>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</si>
  <si>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</si>
  <si>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</si>
  <si>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</si>
  <si>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</si>
  <si>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</si>
  <si>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</si>
  <si>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</si>
  <si>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</si>
  <si>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</si>
  <si>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</si>
  <si>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</si>
  <si>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</si>
  <si>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</si>
  <si>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</si>
  <si>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</si>
  <si>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</si>
  <si>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</si>
  <si>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</si>
  <si>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</si>
  <si>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</si>
  <si>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</si>
  <si>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</si>
  <si>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</si>
  <si>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</si>
  <si>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</si>
  <si>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</si>
  <si>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</si>
  <si>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</si>
  <si>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</si>
  <si>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</si>
  <si>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</si>
  <si>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</si>
  <si>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</si>
  <si>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</si>
  <si>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</si>
  <si>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</si>
  <si>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</si>
  <si>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</si>
  <si>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</si>
  <si>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</si>
  <si>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</si>
  <si>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</si>
  <si>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</si>
  <si>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</si>
  <si>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</si>
  <si>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</si>
  <si>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</si>
  <si>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</si>
  <si>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</si>
  <si>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</si>
  <si>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</si>
  <si>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</si>
  <si>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</si>
  <si>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</si>
  <si>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</si>
  <si>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</si>
  <si>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</si>
  <si>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</si>
  <si>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</si>
  <si>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</si>
  <si>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</si>
  <si>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</si>
  <si>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</si>
  <si>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</si>
  <si>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</si>
  <si>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</si>
  <si>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</si>
  <si>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</si>
  <si>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</si>
  <si>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</si>
  <si>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</si>
  <si>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</si>
  <si>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</si>
  <si>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</si>
  <si>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</si>
  <si>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</si>
  <si>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</si>
  <si>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</si>
  <si>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</si>
  <si>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</si>
  <si>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</si>
  <si>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</si>
  <si>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</si>
  <si>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</si>
  <si>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</si>
  <si>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</si>
  <si>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</si>
  <si>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</si>
  <si>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</si>
  <si>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</si>
  <si>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</si>
  <si>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</si>
  <si>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</si>
  <si>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</si>
  <si>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</si>
  <si>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</si>
  <si>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</si>
  <si>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</si>
  <si>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</si>
  <si>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</si>
  <si>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</si>
  <si>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</si>
  <si>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</si>
  <si>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</si>
  <si>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</si>
  <si>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</si>
  <si>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</si>
  <si>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</si>
  <si>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</si>
  <si>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</si>
  <si>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</si>
  <si>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</si>
  <si>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</si>
  <si>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</si>
  <si>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</si>
  <si>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</si>
  <si>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</si>
  <si>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</si>
  <si>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</si>
  <si>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</si>
  <si>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</si>
  <si>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</si>
  <si>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</si>
  <si>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</si>
  <si>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</si>
  <si>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</si>
  <si>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</si>
  <si>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</si>
  <si>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</si>
  <si>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</si>
  <si>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</si>
  <si>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</si>
  <si>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</si>
  <si>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</si>
  <si>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</si>
  <si>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</si>
  <si>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</si>
  <si>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</si>
  <si>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</si>
  <si>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</si>
  <si>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</si>
  <si>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</si>
  <si>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</si>
  <si>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</si>
  <si>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</si>
  <si>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</si>
  <si>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</si>
  <si>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</si>
  <si>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</si>
  <si>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</si>
  <si>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</si>
  <si>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</si>
  <si>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</si>
  <si>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</si>
  <si>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</si>
  <si>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</si>
  <si>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</si>
  <si>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</si>
  <si>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</si>
  <si>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</si>
  <si>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</si>
  <si>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</si>
  <si>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</si>
  <si>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</si>
  <si>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</si>
  <si>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</si>
  <si>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</si>
  <si>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</si>
  <si>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</si>
  <si>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</si>
  <si>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</si>
  <si>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</si>
  <si>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</si>
  <si>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</si>
  <si>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</si>
  <si>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</si>
  <si>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</si>
  <si>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</si>
  <si>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</si>
  <si>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</si>
  <si>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</si>
  <si>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</si>
  <si>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</si>
  <si>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</si>
  <si>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</si>
  <si>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</si>
  <si>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</si>
  <si>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</si>
  <si>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</si>
  <si>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</si>
  <si>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</si>
  <si>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</si>
  <si>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</si>
  <si>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</si>
  <si>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</si>
  <si>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</si>
  <si>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</si>
  <si>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</si>
  <si>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</si>
  <si>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</si>
  <si>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</si>
  <si>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</si>
  <si>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</si>
  <si>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</si>
  <si>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</si>
  <si>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</si>
  <si>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</si>
  <si>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</si>
  <si>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</si>
  <si>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</si>
  <si>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</si>
  <si>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</si>
  <si>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</si>
  <si>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</si>
  <si>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</si>
  <si>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</si>
  <si>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</si>
  <si>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</si>
  <si>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</si>
  <si>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</si>
  <si>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</si>
  <si>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</si>
  <si>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</si>
  <si>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</si>
  <si>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</si>
  <si>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</si>
  <si>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</si>
  <si>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</si>
  <si>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</si>
  <si>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</si>
  <si>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</si>
  <si>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</si>
  <si>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</si>
  <si>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</si>
  <si>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</si>
  <si>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</si>
  <si>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</si>
  <si>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</si>
  <si>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</si>
  <si>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</si>
  <si>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</si>
  <si>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</si>
  <si>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</si>
  <si>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</si>
  <si>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</si>
  <si>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</si>
  <si>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</si>
  <si>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</si>
  <si>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</si>
  <si>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</si>
  <si>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</si>
  <si>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</si>
  <si>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</si>
  <si>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</si>
  <si>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</si>
  <si>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</si>
  <si>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</si>
  <si>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</si>
  <si>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</si>
  <si>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</si>
  <si>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</si>
  <si>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</si>
  <si>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</si>
  <si>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</si>
  <si>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</si>
  <si>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</si>
  <si>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</si>
  <si>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</si>
  <si>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</si>
  <si>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</si>
  <si>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</si>
  <si>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</si>
  <si>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</si>
  <si>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</si>
  <si>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</si>
  <si>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</si>
  <si>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</si>
  <si>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</si>
  <si>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</si>
  <si>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</si>
  <si>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</si>
  <si>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</si>
  <si>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</si>
  <si>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</si>
  <si>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</si>
  <si>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</si>
  <si>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</si>
  <si>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</si>
  <si>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</si>
  <si>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</si>
  <si>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</si>
  <si>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</si>
  <si>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</si>
  <si>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</si>
  <si>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</si>
  <si>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</si>
  <si>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</si>
  <si>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</si>
  <si>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</si>
  <si>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</si>
  <si>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</si>
  <si>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</si>
  <si>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</si>
  <si>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</si>
  <si>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</si>
  <si>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</si>
  <si>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</si>
  <si>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</si>
  <si>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</si>
  <si>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</si>
  <si>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</si>
  <si>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</si>
  <si>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</si>
  <si>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</si>
  <si>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</si>
  <si>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</si>
  <si>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</si>
  <si>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</si>
  <si>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</si>
  <si>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</si>
  <si>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</si>
  <si>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</si>
  <si>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</si>
  <si>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</si>
  <si>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</si>
  <si>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</si>
  <si>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</si>
  <si>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</si>
  <si>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</si>
  <si>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</si>
  <si>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</si>
  <si>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</si>
  <si>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</si>
  <si>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</si>
  <si>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</si>
  <si>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</si>
  <si>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</si>
  <si>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</si>
  <si>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</si>
  <si>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</si>
  <si>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</si>
  <si>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</si>
  <si>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</si>
  <si>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</si>
  <si>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</si>
  <si>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</si>
  <si>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</si>
  <si>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</si>
  <si>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</si>
  <si>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</si>
  <si>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</si>
  <si>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</si>
  <si>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</si>
  <si>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</si>
  <si>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</si>
  <si>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</si>
  <si>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</si>
  <si>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</si>
  <si>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</si>
  <si>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</si>
  <si>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</si>
  <si>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</si>
  <si>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</si>
  <si>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</si>
  <si>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</si>
  <si>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</si>
  <si>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</si>
  <si>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</si>
  <si>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</si>
  <si>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</si>
  <si>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</si>
  <si>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</si>
  <si>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</si>
  <si>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</si>
  <si>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</si>
  <si>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</si>
  <si>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</si>
  <si>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</si>
  <si>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</si>
  <si>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</si>
  <si>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</si>
  <si>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</si>
  <si>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</si>
  <si>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</si>
  <si>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</si>
  <si>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</si>
  <si>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</si>
  <si>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</si>
  <si>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</si>
  <si>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</si>
  <si>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</si>
  <si>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</si>
  <si>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</si>
  <si>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</si>
  <si>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</si>
  <si>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</si>
  <si>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</si>
  <si>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</si>
  <si>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</si>
  <si>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</si>
  <si>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</si>
  <si>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</si>
  <si>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</si>
  <si>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</si>
  <si>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</si>
  <si>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</si>
  <si>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</si>
  <si>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</si>
  <si>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</si>
  <si>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</si>
  <si>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</si>
  <si>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</si>
  <si>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</si>
  <si>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</si>
  <si>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</si>
  <si>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</si>
  <si>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</si>
  <si>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</si>
  <si>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</si>
  <si>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</si>
  <si>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</si>
  <si>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</si>
  <si>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</si>
  <si>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</si>
  <si>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</si>
  <si>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</si>
  <si>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</si>
  <si>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</si>
  <si>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</si>
  <si>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</si>
  <si>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</si>
  <si>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</si>
  <si>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</si>
  <si>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</si>
  <si>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</si>
  <si>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</si>
  <si>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</si>
  <si>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</si>
  <si>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</si>
  <si>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</si>
  <si>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</si>
  <si>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</si>
  <si>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</si>
  <si>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</si>
  <si>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</si>
  <si>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</si>
  <si>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</si>
  <si>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</si>
  <si>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</si>
  <si>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</si>
  <si>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</si>
  <si>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</si>
  <si>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</si>
  <si>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</si>
  <si>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</si>
  <si>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</si>
  <si>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</si>
  <si>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</si>
  <si>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</si>
  <si>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</si>
  <si>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</si>
  <si>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</si>
  <si>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</si>
  <si>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</si>
  <si>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</si>
  <si>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</si>
  <si>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</si>
  <si>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</si>
  <si>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</si>
  <si>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</si>
  <si>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</si>
  <si>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</si>
  <si>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</si>
  <si>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</si>
  <si>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</si>
  <si>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</si>
  <si>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</si>
  <si>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</si>
  <si>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</si>
  <si>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</si>
  <si>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</si>
  <si>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</si>
  <si>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</si>
  <si>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</si>
  <si>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</si>
  <si>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</si>
  <si>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</si>
  <si>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</si>
  <si>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</si>
  <si>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</si>
  <si>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</si>
  <si>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</si>
  <si>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</si>
  <si>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</si>
  <si>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</si>
  <si>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</si>
  <si>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</si>
  <si>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</si>
  <si>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</si>
  <si>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</si>
  <si>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</si>
  <si>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</si>
  <si>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</si>
  <si>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</si>
  <si>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</si>
  <si>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</si>
  <si>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</si>
  <si>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</si>
  <si>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</si>
  <si>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</si>
  <si>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</si>
  <si>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</si>
  <si>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</si>
  <si>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</si>
  <si>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</si>
  <si>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</si>
  <si>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</si>
  <si>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</si>
  <si>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</si>
  <si>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</si>
  <si>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</si>
  <si>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</si>
  <si>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</si>
  <si>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</si>
  <si>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</si>
  <si>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</si>
  <si>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</si>
  <si>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</si>
  <si>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</si>
  <si>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</si>
  <si>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</si>
  <si>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</si>
  <si>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</si>
  <si>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</si>
  <si>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</si>
  <si>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</si>
  <si>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</si>
  <si>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</si>
  <si>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</si>
  <si>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</si>
  <si>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</si>
  <si>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</si>
  <si>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</si>
  <si>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</si>
  <si>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</si>
  <si>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</si>
  <si>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</si>
  <si>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</si>
  <si>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</si>
  <si>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</si>
  <si>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</si>
  <si>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</si>
  <si>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</si>
  <si>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</si>
  <si>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</si>
  <si>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</si>
  <si>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</si>
  <si>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</si>
  <si>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</si>
  <si>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</si>
  <si>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</si>
  <si>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</si>
  <si>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</si>
  <si>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</si>
  <si>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</si>
  <si>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</si>
  <si>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</si>
  <si>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</si>
  <si>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</si>
  <si>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</si>
  <si>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</si>
  <si>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</si>
  <si>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</si>
  <si>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</si>
  <si>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</si>
  <si>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</si>
  <si>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</si>
  <si>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</si>
  <si>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</si>
  <si>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</si>
  <si>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</si>
  <si>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</si>
  <si>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</si>
  <si>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</si>
  <si>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</si>
  <si>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</si>
  <si>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</si>
  <si>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</si>
  <si>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</si>
  <si>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</si>
  <si>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</si>
  <si>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</si>
  <si>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</si>
  <si>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</si>
  <si>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</si>
  <si>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</si>
  <si>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</si>
  <si>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</si>
  <si>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</si>
  <si>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</si>
  <si>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</si>
  <si>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</si>
  <si>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</si>
  <si>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</si>
  <si>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</si>
  <si>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</si>
  <si>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</si>
  <si>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</si>
  <si>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</si>
  <si>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</si>
  <si>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</si>
  <si>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</si>
  <si>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</si>
  <si>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</si>
  <si>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</si>
  <si>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</si>
  <si>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</si>
  <si>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</si>
  <si>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</si>
  <si>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</si>
  <si>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</si>
  <si>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</si>
  <si>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</si>
  <si>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</si>
  <si>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</si>
  <si>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</si>
  <si>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</si>
  <si>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</si>
  <si>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</si>
  <si>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</si>
  <si>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</si>
  <si>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</si>
  <si>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</si>
  <si>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</si>
  <si>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</si>
  <si>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</si>
  <si>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</si>
  <si>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</si>
  <si>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</si>
  <si>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</si>
  <si>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</si>
  <si>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</si>
  <si>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</si>
  <si>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</si>
  <si>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</si>
  <si>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</si>
  <si>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</si>
  <si>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</si>
  <si>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</si>
  <si>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</si>
  <si>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</si>
  <si>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</si>
  <si>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</si>
  <si>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</si>
  <si>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</si>
  <si>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</si>
  <si>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</si>
  <si>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</si>
  <si>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</si>
  <si>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</si>
  <si>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</si>
  <si>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</si>
  <si>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</si>
  <si>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</si>
  <si>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</si>
  <si>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</si>
  <si>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</si>
  <si>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</si>
  <si>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</si>
  <si>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</si>
  <si>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</si>
  <si>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</si>
  <si>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</si>
  <si>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</si>
  <si>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</si>
  <si>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</si>
  <si>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</si>
  <si>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</si>
  <si>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</si>
  <si>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</si>
  <si>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</si>
  <si>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</si>
  <si>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</si>
  <si>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</si>
  <si>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</si>
  <si>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</si>
  <si>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</si>
  <si>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</si>
  <si>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</si>
  <si>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</si>
  <si>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</si>
  <si>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</si>
  <si>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</si>
  <si>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</si>
  <si>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</si>
  <si>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</si>
  <si>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</si>
  <si>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</si>
  <si>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</si>
  <si>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</si>
  <si>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</si>
  <si>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</si>
  <si>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</si>
  <si>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</si>
  <si>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</si>
  <si>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</si>
  <si>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</si>
  <si>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</si>
  <si>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</si>
  <si>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</si>
  <si>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</si>
  <si>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</si>
  <si>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</si>
  <si>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</si>
  <si>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</si>
  <si>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</si>
  <si>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</si>
  <si>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</si>
  <si>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</si>
  <si>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</si>
  <si>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</si>
  <si>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</si>
  <si>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</si>
  <si>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</si>
  <si>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</si>
  <si>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</si>
  <si>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</si>
  <si>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</si>
  <si>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</si>
  <si>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</si>
  <si>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</si>
  <si>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</si>
  <si>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</si>
  <si>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</si>
  <si>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</si>
  <si>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</si>
  <si>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</si>
  <si>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</si>
  <si>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</si>
  <si>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</si>
  <si>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</si>
  <si>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</si>
  <si>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</si>
  <si>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</si>
  <si>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</si>
  <si>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</si>
  <si>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</si>
  <si>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</si>
  <si>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</si>
  <si>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</si>
  <si>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</si>
  <si>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</si>
  <si>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</si>
  <si>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</si>
  <si>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</si>
  <si>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</si>
  <si>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</si>
  <si>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</si>
  <si>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</si>
  <si>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</si>
  <si>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</si>
  <si>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</si>
  <si>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</si>
  <si>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</si>
  <si>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</si>
  <si>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</si>
  <si>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</si>
  <si>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</si>
  <si>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</si>
  <si>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</si>
  <si>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</si>
  <si>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</si>
  <si>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</si>
  <si>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</si>
  <si>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</si>
  <si>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</si>
  <si>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</si>
  <si>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</si>
  <si>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</si>
  <si>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</si>
  <si>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</si>
  <si>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</si>
  <si>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</si>
  <si>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</si>
  <si>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</si>
  <si>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</si>
  <si>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</si>
  <si>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</si>
  <si>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</si>
  <si>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</si>
  <si>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</si>
  <si>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</si>
  <si>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</si>
  <si>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</si>
  <si>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</si>
  <si>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</si>
  <si>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</si>
  <si>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</si>
  <si>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</si>
  <si>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</si>
  <si>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</si>
  <si>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</si>
  <si>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</si>
  <si>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</si>
  <si>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</si>
  <si>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</si>
  <si>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</si>
  <si>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</si>
  <si>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</si>
  <si>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</si>
  <si>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</si>
  <si>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</si>
  <si>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</si>
  <si>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</si>
  <si>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</si>
  <si>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</si>
  <si>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</si>
  <si>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</si>
  <si>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</si>
  <si>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</si>
  <si>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</si>
  <si>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</si>
  <si>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</si>
  <si>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</si>
  <si>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</si>
  <si>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</si>
  <si>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</si>
  <si>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</si>
  <si>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</si>
  <si>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</si>
  <si>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</si>
  <si>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</si>
  <si>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</si>
  <si>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</si>
  <si>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</si>
  <si>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</si>
  <si>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</si>
  <si>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</si>
  <si>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</si>
  <si>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</si>
  <si>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</si>
  <si>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</si>
  <si>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</si>
  <si>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</si>
  <si>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</si>
  <si>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</si>
  <si>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</si>
  <si>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</si>
  <si>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</si>
  <si>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</si>
  <si>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</si>
  <si>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</si>
  <si>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</si>
  <si>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</si>
  <si>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</si>
  <si>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</si>
  <si>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</si>
  <si>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</si>
  <si>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</si>
  <si>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</si>
  <si>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</si>
  <si>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</si>
  <si>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</si>
  <si>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</si>
  <si>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</si>
  <si>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</si>
  <si>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</si>
  <si>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</si>
  <si>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</si>
  <si>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</si>
  <si>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</si>
  <si>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</si>
  <si>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</si>
  <si>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</si>
  <si>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</si>
  <si>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</si>
  <si>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</si>
  <si>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</si>
  <si>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</si>
  <si>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</si>
  <si>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</si>
  <si>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</si>
  <si>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</si>
  <si>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</si>
  <si>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</si>
  <si>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</si>
  <si>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</si>
  <si>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</si>
  <si>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</si>
  <si>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</si>
  <si>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</si>
  <si>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</si>
  <si>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</si>
  <si>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</si>
  <si>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</si>
  <si>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</si>
  <si>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</si>
  <si>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</si>
  <si>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</si>
  <si>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</si>
  <si>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</si>
  <si>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</si>
  <si>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</si>
  <si>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</si>
  <si>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</si>
  <si>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</si>
  <si>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</si>
  <si>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</si>
  <si>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</si>
  <si>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</si>
  <si>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</si>
  <si>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</si>
  <si>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</si>
  <si>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</si>
  <si>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</si>
  <si>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</si>
  <si>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</si>
  <si>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</si>
  <si>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</si>
  <si>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</si>
  <si>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</si>
  <si>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</si>
  <si>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</si>
  <si>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</si>
  <si>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</si>
  <si>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</si>
  <si>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</si>
  <si>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</si>
  <si>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</si>
  <si>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</si>
  <si>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</si>
  <si>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</si>
  <si>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</si>
  <si>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</si>
  <si>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</si>
  <si>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</si>
  <si>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</si>
  <si>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</si>
  <si>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</si>
  <si>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</si>
  <si>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</si>
  <si>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</si>
  <si>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</si>
  <si>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</si>
  <si>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</si>
  <si>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</si>
  <si>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</si>
  <si>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</si>
  <si>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</si>
  <si>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</si>
  <si>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</si>
  <si>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</si>
  <si>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</si>
  <si>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</si>
  <si>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</si>
  <si>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</si>
  <si>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</si>
  <si>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</si>
  <si>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</si>
  <si>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</si>
  <si>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</si>
  <si>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</si>
  <si>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</si>
  <si>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</si>
  <si>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</si>
  <si>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</si>
  <si>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</si>
  <si>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</si>
  <si>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</si>
  <si>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</si>
  <si>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</si>
  <si>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</si>
  <si>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</si>
  <si>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</si>
  <si>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</si>
  <si>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</si>
  <si>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</si>
  <si>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</si>
  <si>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</si>
  <si>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</si>
  <si>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</si>
  <si>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</si>
  <si>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</si>
  <si>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</si>
  <si>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</si>
  <si>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</si>
  <si>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</si>
  <si>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</si>
  <si>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</si>
  <si>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</si>
  <si>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</si>
  <si>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</si>
  <si>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</si>
  <si>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</si>
  <si>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</si>
  <si>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</si>
  <si>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</si>
  <si>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</si>
  <si>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</si>
  <si>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</si>
  <si>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</si>
  <si>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</si>
  <si>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</si>
  <si>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</si>
  <si>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</si>
  <si>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</si>
  <si>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</si>
  <si>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</si>
  <si>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</si>
  <si>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</si>
  <si>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</si>
  <si>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</si>
  <si>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</si>
  <si>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</si>
  <si>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</si>
  <si>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</si>
  <si>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</si>
  <si>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</si>
  <si>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</si>
  <si>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</si>
  <si>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</si>
  <si>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</si>
  <si>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</si>
  <si>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</si>
  <si>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</si>
  <si>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</si>
  <si>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</si>
  <si>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</si>
  <si>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</si>
  <si>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</si>
  <si>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</si>
  <si>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</si>
  <si>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</si>
  <si>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</si>
  <si>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</si>
  <si>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</si>
  <si>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</si>
  <si>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</si>
  <si>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</si>
  <si>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</si>
  <si>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</si>
  <si>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</si>
  <si>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</si>
  <si>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</si>
  <si>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</si>
  <si>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</si>
  <si>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</si>
  <si>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</si>
  <si>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</si>
  <si>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</si>
  <si>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</si>
  <si>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</si>
  <si>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</si>
  <si>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</si>
  <si>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</si>
  <si>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</si>
  <si>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</si>
  <si>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</si>
  <si>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</si>
  <si>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</si>
  <si>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</si>
  <si>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</si>
  <si>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</si>
  <si>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</si>
  <si>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</si>
  <si>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</si>
  <si>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</si>
  <si>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</si>
  <si>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</si>
  <si>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</si>
  <si>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</si>
  <si>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</si>
  <si>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</si>
  <si>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</si>
  <si>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</si>
  <si>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</si>
  <si>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</si>
  <si>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</si>
  <si>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</si>
  <si>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</si>
  <si>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</si>
  <si>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</si>
  <si>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</si>
  <si>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</si>
  <si>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</si>
  <si>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</si>
  <si>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</si>
  <si>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</si>
  <si>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</si>
  <si>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</si>
  <si>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</si>
  <si>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</si>
  <si>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</si>
  <si>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</si>
  <si>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</si>
  <si>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</si>
  <si>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</si>
  <si>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</si>
  <si>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</si>
  <si>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</si>
  <si>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</si>
  <si>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</si>
  <si>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</si>
  <si>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</si>
  <si>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</si>
  <si>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</si>
  <si>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</si>
  <si>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</si>
  <si>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</si>
  <si>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</si>
  <si>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</si>
  <si>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</si>
  <si>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</si>
  <si>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</si>
  <si>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</si>
  <si>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</si>
  <si>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</si>
  <si>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</si>
  <si>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</si>
  <si>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</si>
  <si>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</si>
  <si>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</si>
  <si>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</si>
  <si>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</si>
  <si>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</si>
  <si>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</si>
  <si>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</si>
  <si>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</si>
  <si>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</si>
  <si>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</si>
  <si>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</si>
  <si>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</si>
  <si>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</si>
  <si>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</si>
  <si>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</si>
  <si>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</si>
  <si>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</si>
  <si>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</si>
  <si>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</si>
  <si>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</si>
  <si>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</si>
  <si>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</si>
  <si>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</si>
  <si>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</si>
  <si>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</si>
  <si>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</si>
  <si>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</si>
  <si>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</si>
  <si>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</si>
  <si>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</si>
  <si>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</si>
  <si>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</si>
  <si>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</si>
  <si>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</si>
  <si>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</si>
  <si>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</si>
  <si>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</si>
  <si>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</si>
  <si>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</si>
  <si>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</si>
  <si>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</si>
  <si>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</si>
  <si>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</si>
  <si>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</si>
  <si>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</si>
  <si>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</si>
  <si>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</si>
  <si>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</si>
  <si>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</si>
  <si>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</si>
  <si>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</si>
  <si>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</si>
  <si>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</si>
  <si>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</si>
  <si>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</si>
  <si>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</si>
  <si>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</si>
  <si>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</si>
  <si>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</si>
  <si>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</si>
  <si>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</si>
  <si>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</si>
  <si>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</si>
  <si>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</si>
  <si>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</si>
  <si>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</si>
  <si>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</si>
  <si>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</si>
  <si>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</si>
  <si>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</si>
  <si>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</si>
  <si>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</si>
  <si>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</si>
  <si>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</si>
  <si>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</si>
  <si>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</si>
  <si>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</si>
  <si>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</si>
  <si>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</si>
  <si>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</si>
  <si>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</si>
  <si>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</si>
  <si>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</si>
  <si>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</si>
  <si>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</si>
  <si>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</si>
  <si>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</si>
  <si>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</si>
  <si>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</si>
  <si>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</si>
  <si>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</si>
  <si>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</si>
  <si>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</si>
  <si>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</si>
  <si>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</si>
  <si>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</si>
  <si>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</si>
  <si>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</si>
  <si>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</si>
  <si>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</si>
  <si>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</si>
  <si>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</si>
  <si>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</si>
  <si>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</si>
  <si>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</si>
  <si>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</si>
  <si>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</si>
  <si>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</si>
  <si>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</si>
  <si>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</si>
  <si>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</si>
  <si>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</si>
  <si>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</si>
  <si>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</si>
  <si>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</si>
  <si>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</si>
  <si>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</si>
  <si>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</si>
  <si>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</si>
  <si>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</si>
  <si>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</si>
  <si>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</si>
  <si>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</si>
  <si>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</si>
  <si>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</si>
  <si>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</si>
  <si>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</si>
  <si>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</si>
  <si>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</si>
  <si>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</si>
  <si>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</si>
  <si>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</si>
  <si>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</si>
  <si>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</si>
  <si>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</si>
  <si>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</si>
  <si>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</si>
  <si>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</si>
  <si>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</si>
  <si>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</si>
  <si>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</si>
  <si>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</si>
  <si>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</si>
  <si>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</si>
  <si>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</si>
  <si>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</si>
  <si>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</si>
  <si>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</si>
  <si>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</si>
  <si>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</si>
  <si>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</si>
  <si>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</si>
  <si>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</si>
  <si>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</si>
  <si>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</si>
  <si>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</si>
  <si>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</si>
  <si>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</si>
  <si>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</si>
  <si>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</si>
  <si>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</si>
  <si>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</si>
  <si>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</si>
  <si>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</si>
  <si>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</si>
  <si>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</si>
  <si>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</si>
  <si>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</si>
  <si>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</si>
  <si>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</si>
  <si>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</si>
  <si>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</si>
  <si>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</si>
  <si>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</si>
  <si>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</si>
  <si>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</si>
  <si>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</si>
  <si>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</si>
  <si>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</si>
  <si>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</si>
  <si>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</si>
  <si>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</si>
  <si>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</si>
  <si>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</si>
  <si>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</si>
  <si>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</si>
  <si>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</si>
  <si>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</si>
  <si>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</si>
  <si>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</si>
  <si>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</si>
  <si>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</si>
  <si>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</si>
  <si>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</si>
  <si>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</si>
  <si>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</si>
  <si>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</si>
  <si>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</si>
  <si>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</si>
  <si>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</si>
  <si>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</si>
  <si>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</si>
  <si>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</si>
  <si>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</si>
  <si>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</si>
  <si>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</si>
  <si>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</si>
  <si>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</si>
  <si>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</si>
  <si>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</si>
  <si>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</si>
  <si>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</si>
  <si>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</si>
  <si>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</si>
  <si>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</si>
  <si>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</si>
  <si>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</si>
  <si>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</si>
  <si>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</si>
  <si>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</si>
  <si>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</si>
  <si>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</si>
  <si>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</si>
  <si>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</si>
  <si>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</si>
  <si>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</si>
  <si>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</si>
  <si>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</si>
  <si>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</si>
  <si>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</si>
  <si>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</si>
  <si>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</si>
  <si>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</si>
  <si>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</si>
  <si>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</si>
  <si>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</si>
  <si>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</si>
  <si>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</si>
  <si>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</si>
  <si>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</si>
  <si>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</si>
  <si>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</si>
  <si>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</si>
  <si>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</si>
  <si>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</si>
  <si>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</si>
  <si>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</si>
  <si>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</si>
  <si>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</si>
  <si>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</si>
  <si>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</si>
  <si>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</si>
  <si>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</si>
  <si>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</si>
  <si>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</si>
  <si>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</si>
  <si>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</si>
  <si>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</si>
  <si>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</si>
  <si>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</si>
  <si>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</si>
  <si>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</si>
  <si>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</si>
  <si>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</si>
  <si>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</si>
  <si>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</si>
  <si>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</si>
  <si>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</si>
  <si>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</si>
  <si>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</si>
  <si>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</si>
  <si>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</si>
  <si>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</si>
  <si>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</si>
  <si>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</si>
  <si>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</si>
  <si>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</si>
  <si>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</si>
  <si>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</si>
  <si>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</si>
  <si>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</si>
  <si>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</si>
  <si>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</si>
  <si>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</si>
  <si>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</si>
  <si>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</si>
  <si>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</si>
  <si>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</si>
  <si>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</si>
  <si>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</si>
  <si>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</si>
  <si>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</si>
  <si>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</si>
  <si>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</si>
  <si>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</si>
  <si>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</si>
  <si>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</si>
  <si>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</si>
  <si>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</si>
  <si>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</si>
  <si>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</si>
  <si>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</si>
  <si>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</si>
  <si>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</si>
  <si>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</si>
  <si>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</si>
  <si>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</si>
  <si>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</si>
  <si>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</si>
  <si>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</si>
  <si>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</si>
  <si>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</si>
  <si>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</si>
  <si>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</si>
  <si>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</si>
  <si>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</si>
  <si>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</si>
  <si>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</si>
  <si>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</si>
  <si>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</si>
  <si>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</si>
  <si>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</si>
  <si>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</si>
  <si>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</si>
  <si>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</si>
  <si>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</si>
  <si>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</si>
  <si>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</si>
  <si>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</si>
  <si>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</si>
  <si>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</si>
  <si>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</si>
  <si>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</si>
  <si>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</si>
  <si>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</si>
  <si>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</si>
  <si>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</si>
  <si>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</si>
  <si>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</si>
  <si>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</si>
  <si>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</si>
  <si>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</si>
  <si>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</si>
  <si>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</si>
  <si>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</si>
  <si>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</si>
  <si>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</si>
  <si>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</si>
  <si>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</si>
  <si>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</si>
  <si>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</si>
  <si>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</si>
  <si>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</si>
  <si>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</si>
  <si>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</si>
  <si>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</si>
  <si>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</si>
  <si>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</si>
  <si>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</si>
  <si>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</si>
  <si>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</si>
  <si>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</si>
  <si>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</si>
  <si>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</si>
  <si>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</si>
  <si>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</si>
  <si>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</si>
  <si>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</si>
  <si>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</si>
  <si>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</si>
  <si>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</si>
  <si>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</si>
  <si>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</si>
  <si>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</si>
  <si>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</si>
  <si>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</si>
  <si>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</si>
  <si>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</si>
  <si>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</si>
  <si>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</si>
  <si>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</si>
  <si>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</si>
  <si>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</si>
  <si>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</si>
  <si>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</si>
  <si>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</si>
  <si>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</si>
  <si>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</si>
  <si>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</si>
  <si>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</si>
  <si>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</si>
  <si>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</si>
  <si>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</si>
  <si>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</si>
  <si>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</si>
  <si>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</si>
  <si>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</si>
  <si>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</si>
  <si>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</si>
  <si>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</si>
  <si>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</si>
  <si>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</si>
  <si>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</si>
  <si>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</si>
  <si>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</si>
  <si>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</si>
  <si>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</si>
  <si>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</si>
  <si>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</si>
  <si>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</si>
  <si>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</si>
  <si>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</si>
  <si>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</si>
  <si>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</si>
  <si>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</si>
  <si>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</si>
  <si>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</si>
  <si>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</si>
  <si>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</si>
  <si>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</si>
  <si>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</si>
  <si>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</si>
  <si>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</si>
  <si>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</si>
  <si>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</si>
  <si>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</si>
  <si>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</si>
  <si>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</si>
  <si>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</si>
  <si>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</si>
  <si>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</si>
  <si>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</si>
  <si>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</si>
  <si>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</si>
  <si>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</si>
  <si>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</si>
  <si>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</si>
  <si>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</si>
  <si>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</si>
  <si>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</si>
  <si>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</si>
  <si>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</si>
  <si>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</si>
  <si>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</si>
  <si>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</si>
  <si>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</si>
  <si>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</si>
  <si>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</si>
  <si>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</si>
  <si>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</si>
  <si>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</si>
  <si>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</si>
  <si>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</si>
  <si>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</si>
  <si>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</si>
  <si>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</si>
  <si>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</si>
  <si>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</si>
  <si>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</si>
  <si>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</si>
  <si>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</si>
  <si>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</si>
  <si>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</si>
  <si>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</si>
  <si>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</si>
  <si>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</si>
  <si>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</si>
  <si>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</si>
  <si>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</si>
  <si>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</si>
  <si>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</si>
  <si>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</si>
  <si>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</si>
  <si>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</si>
  <si>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</si>
  <si>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</si>
  <si>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</si>
  <si>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</si>
  <si>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</si>
  <si>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</si>
  <si>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</si>
  <si>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</si>
  <si>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</si>
  <si>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</si>
  <si>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</si>
  <si>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</si>
  <si>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</si>
  <si>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</si>
  <si>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</si>
  <si>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</si>
  <si>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</si>
  <si>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</si>
  <si>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</si>
  <si>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</si>
  <si>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</si>
  <si>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</si>
  <si>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</si>
  <si>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</si>
  <si>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</si>
  <si>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</si>
  <si>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</si>
  <si>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</si>
  <si>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</si>
  <si>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</si>
  <si>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</si>
  <si>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</si>
  <si>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</si>
  <si>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</si>
  <si>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</si>
  <si>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</si>
  <si>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</si>
  <si>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</si>
  <si>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</si>
  <si>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</si>
  <si>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</si>
  <si>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</si>
  <si>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</si>
  <si>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</si>
  <si>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</si>
  <si>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</si>
  <si>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</si>
  <si>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</si>
  <si>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</si>
  <si>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</si>
  <si>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</si>
  <si>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</si>
  <si>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</si>
  <si>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</si>
  <si>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</si>
  <si>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</si>
  <si>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</si>
  <si>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</si>
  <si>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</si>
  <si>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</si>
  <si>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</si>
  <si>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</si>
  <si>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</si>
  <si>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</si>
  <si>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</si>
  <si>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</si>
  <si>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</si>
  <si>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</si>
  <si>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</si>
  <si>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</si>
  <si>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</si>
  <si>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</si>
  <si>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</si>
  <si>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</si>
  <si>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</si>
  <si>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</si>
  <si>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</si>
  <si>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</si>
  <si>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</si>
  <si>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</si>
  <si>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</si>
  <si>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</si>
  <si>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</si>
  <si>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</si>
  <si>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</si>
  <si>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</si>
  <si>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</si>
  <si>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</si>
  <si>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</si>
  <si>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</si>
  <si>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</si>
  <si>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</si>
  <si>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</si>
  <si>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</si>
  <si>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</si>
  <si>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</si>
  <si>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</si>
  <si>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</si>
  <si>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</si>
  <si>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</si>
  <si>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</si>
  <si>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</si>
  <si>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</si>
  <si>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</si>
  <si>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</si>
  <si>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</si>
  <si>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</si>
  <si>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</si>
  <si>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</si>
  <si>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</si>
  <si>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</si>
  <si>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</si>
  <si>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</si>
  <si>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</si>
  <si>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</si>
  <si>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</si>
  <si>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</si>
  <si>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</si>
  <si>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</si>
  <si>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</si>
  <si>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</si>
  <si>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</si>
  <si>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</si>
  <si>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</si>
  <si>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</si>
  <si>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</si>
  <si>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</si>
  <si>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</si>
  <si>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</si>
  <si>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</si>
  <si>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</si>
  <si>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</si>
  <si>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</si>
  <si>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</si>
  <si>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</si>
  <si>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</si>
  <si>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</si>
  <si>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</si>
  <si>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</si>
  <si>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</si>
  <si>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</si>
  <si>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</si>
  <si>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</si>
  <si>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</si>
  <si>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</si>
  <si>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</si>
  <si>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</si>
  <si>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</si>
  <si>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</si>
  <si>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</si>
  <si>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</si>
  <si>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</si>
  <si>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</si>
  <si>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</si>
  <si>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</si>
  <si>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</si>
  <si>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</si>
  <si>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</si>
  <si>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</si>
  <si>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</si>
  <si>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</si>
  <si>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</si>
  <si>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</si>
  <si>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</si>
  <si>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</si>
  <si>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</si>
  <si>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</si>
  <si>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</si>
  <si>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</si>
  <si>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</si>
  <si>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</si>
  <si>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</si>
  <si>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</si>
  <si>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</si>
  <si>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</si>
  <si>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</si>
  <si>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</si>
  <si>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</si>
  <si>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</si>
  <si>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</si>
  <si>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</si>
  <si>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</si>
  <si>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</si>
  <si>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</si>
  <si>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</si>
  <si>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</si>
  <si>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</si>
  <si>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</si>
  <si>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</si>
  <si>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</si>
  <si>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</si>
  <si>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</si>
  <si>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</si>
  <si>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</si>
  <si>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</si>
  <si>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</si>
  <si>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</si>
  <si>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</si>
  <si>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</si>
  <si>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</si>
  <si>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</si>
  <si>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</si>
  <si>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</si>
  <si>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</si>
  <si>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</si>
  <si>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</si>
  <si>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</si>
  <si>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</si>
  <si>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</si>
  <si>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</si>
  <si>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</si>
  <si>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</si>
  <si>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</si>
  <si>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</si>
  <si>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</si>
  <si>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</si>
  <si>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</si>
  <si>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</si>
  <si>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</si>
  <si>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</si>
  <si>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</si>
  <si>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</si>
  <si>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</si>
  <si>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</si>
  <si>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</si>
  <si>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</si>
  <si>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</si>
  <si>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</si>
  <si>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</si>
  <si>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</si>
  <si>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</si>
  <si>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</si>
  <si>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</si>
  <si>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</si>
  <si>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</si>
  <si>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</si>
  <si>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</si>
  <si>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</si>
  <si>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</si>
  <si>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</si>
  <si>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</si>
  <si>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</si>
  <si>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</si>
  <si>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</si>
  <si>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</si>
  <si>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</si>
  <si>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</si>
  <si>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</si>
  <si>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</si>
  <si>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</si>
  <si>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</si>
  <si>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</si>
  <si>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</si>
  <si>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</si>
  <si>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</si>
  <si>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</si>
  <si>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</si>
  <si>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</si>
  <si>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</si>
  <si>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</si>
  <si>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</si>
  <si>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</si>
  <si>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</si>
  <si>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</si>
  <si>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</si>
  <si>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</si>
  <si>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</si>
  <si>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</si>
  <si>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</si>
  <si>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</si>
  <si>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</si>
  <si>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</si>
  <si>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</si>
  <si>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</si>
  <si>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</si>
  <si>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</si>
  <si>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</si>
  <si>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</si>
  <si>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</si>
  <si>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</si>
  <si>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</si>
  <si>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</si>
  <si>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</si>
  <si>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</si>
  <si>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</si>
  <si>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</si>
  <si>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</si>
  <si>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</si>
  <si>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</si>
  <si>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</si>
  <si>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</si>
  <si>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</si>
  <si>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</si>
  <si>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</si>
  <si>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</si>
  <si>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</si>
  <si>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</si>
  <si>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</si>
  <si>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</si>
  <si>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</si>
  <si>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</si>
  <si>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</si>
  <si>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</si>
  <si>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</si>
  <si>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</si>
  <si>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</si>
  <si>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</si>
  <si>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</si>
  <si>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</si>
  <si>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</si>
  <si>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</si>
  <si>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</si>
  <si>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</si>
  <si>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</si>
  <si>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</si>
  <si>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</si>
  <si>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</si>
  <si>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</si>
  <si>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</si>
  <si>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</si>
  <si>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</si>
  <si>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</si>
  <si>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</si>
  <si>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</si>
  <si>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</si>
  <si>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</si>
  <si>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</si>
  <si>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</si>
  <si>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</si>
  <si>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</si>
  <si>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</si>
  <si>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</si>
  <si>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</si>
  <si>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</si>
  <si>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</si>
  <si>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</si>
  <si>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</si>
  <si>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</si>
  <si>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</si>
  <si>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</si>
  <si>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</si>
  <si>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</si>
  <si>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</si>
  <si>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</si>
  <si>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</si>
  <si>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</si>
  <si>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</si>
  <si>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</si>
  <si>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</si>
  <si>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</si>
  <si>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</si>
  <si>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</si>
  <si>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</si>
  <si>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</si>
  <si>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</si>
  <si>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</si>
  <si>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</si>
  <si>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</si>
  <si>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</si>
  <si>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</si>
  <si>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</si>
  <si>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</si>
  <si>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</si>
  <si>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</si>
  <si>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</si>
  <si>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</si>
  <si>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</si>
  <si>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</si>
  <si>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</si>
  <si>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</si>
  <si>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</si>
  <si>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</si>
  <si>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</si>
  <si>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</si>
  <si>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</si>
  <si>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</si>
  <si>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</si>
  <si>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</si>
  <si>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</si>
  <si>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</si>
  <si>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</si>
  <si>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</si>
  <si>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</si>
  <si>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</si>
  <si>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</si>
  <si>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</si>
  <si>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</si>
  <si>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</si>
  <si>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</si>
  <si>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</si>
  <si>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</si>
  <si>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</si>
  <si>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</si>
  <si>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</si>
  <si>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</si>
  <si>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</si>
  <si>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</si>
  <si>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</si>
  <si>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</si>
  <si>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</si>
  <si>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</si>
  <si>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</si>
  <si>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</si>
  <si>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</si>
  <si>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</si>
  <si>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</si>
  <si>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</si>
  <si>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</si>
  <si>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</si>
  <si>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</si>
  <si>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</si>
  <si>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</si>
  <si>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</si>
  <si>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</si>
  <si>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</si>
  <si>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</si>
  <si>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</si>
  <si>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</si>
  <si>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</si>
  <si>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</si>
  <si>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</si>
  <si>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</si>
  <si>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</si>
  <si>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</si>
  <si>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</si>
  <si>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</si>
  <si>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</si>
  <si>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</si>
  <si>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</si>
  <si>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</si>
  <si>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</si>
  <si>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</si>
  <si>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</si>
  <si>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</si>
  <si>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</si>
  <si>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</si>
  <si>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</si>
  <si>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</si>
  <si>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</si>
  <si>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</si>
  <si>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</si>
  <si>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</si>
  <si>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</si>
  <si>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</si>
  <si>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</si>
  <si>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</si>
  <si>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</si>
  <si>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</si>
  <si>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</si>
  <si>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</si>
  <si>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</si>
  <si>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</si>
  <si>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</si>
  <si>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</si>
  <si>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</si>
  <si>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</si>
  <si>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</si>
  <si>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</si>
  <si>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</si>
  <si>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</si>
  <si>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</si>
  <si>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</si>
  <si>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</si>
  <si>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</si>
  <si>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</si>
  <si>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</si>
  <si>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</si>
  <si>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</si>
  <si>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</si>
  <si>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</si>
  <si>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</si>
  <si>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</si>
  <si>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</si>
  <si>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</si>
  <si>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</si>
  <si>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</si>
  <si>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</si>
  <si>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</si>
  <si>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</si>
  <si>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</si>
  <si>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</si>
  <si>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</si>
  <si>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</si>
  <si>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</si>
  <si>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</si>
  <si>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</si>
  <si>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</si>
  <si>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</si>
  <si>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</si>
  <si>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</si>
  <si>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</si>
  <si>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</si>
  <si>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</si>
  <si>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</si>
  <si>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</si>
  <si>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</si>
  <si>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</si>
  <si>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</si>
  <si>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</si>
  <si>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</si>
  <si>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</si>
  <si>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</si>
  <si>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</si>
  <si>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</si>
  <si>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</si>
  <si>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</si>
  <si>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</si>
  <si>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</si>
  <si>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</si>
  <si>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</si>
  <si>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</si>
  <si>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</si>
  <si>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</si>
  <si>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</si>
  <si>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</si>
  <si>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</si>
  <si>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</si>
  <si>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</si>
  <si>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</si>
  <si>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</si>
  <si>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</si>
  <si>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</si>
  <si>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</si>
  <si>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</si>
  <si>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</si>
  <si>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</si>
  <si>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</si>
  <si>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</si>
  <si>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</si>
  <si>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</si>
  <si>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</si>
  <si>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</si>
  <si>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</si>
  <si>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</si>
  <si>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</si>
  <si>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</si>
  <si>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</si>
  <si>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</si>
  <si>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</si>
  <si>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</si>
  <si>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</si>
  <si>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</si>
  <si>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</si>
  <si>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</si>
  <si>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</si>
  <si>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</si>
  <si>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</si>
  <si>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</si>
  <si>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</si>
  <si>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</si>
  <si>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</si>
  <si>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</si>
  <si>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</si>
  <si>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</si>
  <si>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</si>
  <si>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</si>
  <si>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</si>
  <si>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</si>
  <si>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</si>
  <si>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</si>
  <si>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</si>
  <si>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</si>
  <si>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</si>
  <si>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</si>
  <si>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</si>
  <si>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</si>
  <si>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</si>
  <si>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</si>
  <si>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</si>
  <si>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</si>
  <si>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</si>
  <si>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</si>
  <si>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</si>
  <si>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</si>
  <si>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</si>
  <si>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</si>
  <si>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</si>
  <si>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</si>
  <si>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</si>
  <si>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</si>
  <si>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</si>
  <si>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</si>
  <si>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</si>
  <si>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</si>
  <si>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</si>
  <si>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</si>
  <si>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</si>
  <si>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</si>
  <si>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</si>
  <si>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</si>
  <si>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</si>
  <si>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</si>
  <si>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</si>
  <si>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</si>
  <si>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</si>
  <si>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</si>
  <si>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</si>
  <si>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</si>
  <si>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</si>
  <si>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</si>
  <si>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</si>
  <si>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</si>
  <si>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</si>
  <si>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</si>
  <si>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</si>
  <si>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</si>
  <si>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</si>
  <si>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</si>
  <si>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</si>
  <si>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</si>
  <si>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</si>
  <si>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</si>
  <si>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</si>
  <si>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</si>
  <si>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</si>
  <si>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</si>
  <si>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</si>
  <si>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</si>
  <si>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</si>
  <si>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</si>
  <si>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</si>
  <si>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</si>
  <si>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</si>
  <si>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</si>
  <si>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</si>
  <si>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</si>
  <si>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</si>
  <si>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</si>
  <si>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</si>
  <si>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</si>
  <si>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</si>
  <si>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</si>
  <si>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</si>
  <si>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</si>
  <si>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</si>
  <si>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</si>
  <si>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</si>
  <si>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</si>
  <si>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</si>
  <si>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</si>
  <si>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</si>
  <si>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</si>
  <si>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</si>
  <si>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</si>
  <si>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</si>
  <si>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</si>
  <si>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</si>
  <si>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</si>
  <si>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</si>
  <si>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</si>
  <si>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</si>
  <si>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</si>
  <si>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</si>
  <si>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</si>
  <si>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</si>
  <si>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</si>
  <si>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</si>
  <si>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</si>
  <si>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</si>
  <si>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</si>
  <si>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</si>
  <si>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</si>
  <si>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</si>
  <si>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</si>
  <si>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</si>
  <si>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</si>
  <si>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</si>
  <si>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</si>
  <si>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</si>
  <si>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</si>
  <si>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</si>
  <si>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</si>
  <si>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</si>
  <si>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</si>
  <si>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</si>
  <si>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</si>
  <si>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</si>
  <si>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</si>
  <si>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</si>
  <si>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</si>
  <si>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</si>
  <si>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</si>
  <si>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</si>
  <si>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</si>
  <si>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</si>
  <si>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</si>
  <si>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</si>
  <si>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</si>
  <si>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</si>
  <si>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</si>
  <si>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</si>
  <si>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</si>
  <si>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</si>
  <si>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</si>
  <si>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</si>
  <si>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</si>
  <si>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</si>
  <si>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</si>
  <si>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</si>
  <si>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</si>
  <si>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</si>
  <si>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</si>
  <si>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</si>
  <si>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</si>
  <si>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</si>
  <si>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</si>
  <si>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</si>
  <si>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</si>
  <si>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</si>
  <si>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</si>
  <si>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</si>
  <si>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</si>
  <si>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</si>
  <si>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</si>
  <si>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</si>
  <si>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</si>
  <si>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</si>
  <si>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</si>
  <si>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</si>
  <si>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</si>
  <si>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</si>
  <si>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</si>
  <si>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</si>
  <si>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</si>
  <si>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</si>
  <si>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</si>
  <si>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</si>
  <si>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</si>
  <si>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</si>
  <si>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</si>
  <si>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</si>
  <si>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</si>
  <si>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</si>
  <si>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</si>
  <si>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</si>
  <si>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</si>
  <si>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</si>
  <si>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</si>
  <si>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</si>
  <si>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</si>
  <si>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</si>
  <si>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</si>
  <si>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</si>
  <si>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</si>
  <si>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</si>
  <si>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</si>
  <si>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</si>
  <si>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</si>
  <si>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</si>
  <si>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</si>
  <si>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</si>
  <si>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</si>
  <si>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</si>
  <si>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</si>
  <si>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</si>
  <si>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</si>
  <si>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</si>
  <si>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</si>
  <si>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</si>
  <si>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</si>
  <si>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</si>
  <si>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</si>
  <si>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</si>
  <si>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</si>
  <si>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</si>
  <si>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</si>
  <si>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</si>
  <si>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</si>
  <si>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</si>
  <si>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</si>
  <si>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</si>
  <si>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</si>
  <si>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</si>
  <si>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</si>
  <si>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</si>
  <si>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</si>
  <si>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</si>
  <si>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</si>
  <si>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</si>
  <si>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</si>
  <si>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</si>
  <si>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</si>
  <si>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</si>
  <si>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</si>
  <si>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</si>
  <si>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</si>
  <si>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</si>
  <si>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</si>
  <si>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</si>
  <si>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</si>
  <si>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</si>
  <si>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</si>
  <si>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</si>
  <si>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</si>
  <si>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</si>
  <si>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</si>
  <si>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</si>
  <si>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</si>
  <si>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</si>
  <si>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</si>
  <si>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</si>
  <si>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</si>
  <si>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</si>
  <si>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</si>
  <si>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</si>
  <si>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</si>
  <si>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</si>
  <si>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</si>
  <si>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</si>
  <si>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</si>
  <si>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</si>
  <si>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</si>
  <si>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</si>
  <si>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</si>
  <si>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</si>
  <si>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</si>
  <si>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</si>
  <si>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</si>
  <si>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</si>
  <si>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</si>
  <si>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</si>
  <si>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</si>
  <si>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</si>
  <si>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</si>
  <si>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</si>
  <si>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</si>
  <si>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</si>
  <si>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</si>
  <si>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</si>
  <si>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</si>
  <si>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</si>
  <si>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</si>
  <si>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</si>
  <si>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</si>
  <si>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</si>
  <si>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</si>
  <si>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</si>
  <si>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</si>
  <si>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</si>
  <si>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</si>
  <si>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</si>
  <si>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</si>
  <si>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</si>
  <si>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</si>
  <si>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</si>
  <si>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</si>
  <si>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</si>
  <si>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</si>
  <si>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</si>
  <si>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</si>
  <si>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</si>
  <si>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</si>
  <si>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</si>
  <si>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</si>
  <si>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</si>
  <si>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</si>
  <si>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</si>
  <si>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</si>
  <si>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</si>
  <si>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</si>
  <si>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</si>
  <si>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</si>
  <si>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</si>
  <si>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</si>
  <si>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</si>
  <si>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</si>
  <si>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</si>
  <si>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</si>
  <si>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</si>
  <si>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</si>
  <si>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</si>
  <si>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</si>
  <si>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</si>
  <si>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</si>
  <si>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</si>
  <si>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</si>
  <si>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</si>
  <si>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</si>
  <si>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</si>
  <si>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</si>
  <si>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</si>
  <si>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</si>
  <si>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</si>
  <si>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</si>
  <si>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</si>
  <si>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</si>
  <si>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</si>
  <si>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</si>
  <si>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</si>
  <si>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</si>
  <si>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</si>
  <si>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</si>
  <si>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</si>
  <si>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</si>
  <si>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</si>
  <si>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</si>
  <si>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</si>
  <si>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</si>
  <si>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</si>
  <si>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</si>
  <si>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</si>
  <si>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</si>
  <si>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</si>
  <si>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</si>
  <si>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</si>
  <si>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</si>
  <si>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</si>
  <si>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</si>
  <si>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</si>
  <si>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</si>
  <si>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</si>
  <si>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</si>
  <si>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</si>
  <si>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</si>
  <si>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</si>
  <si>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</si>
  <si>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</si>
  <si>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</si>
  <si>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</si>
  <si>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</si>
  <si>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</si>
  <si>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</si>
  <si>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</si>
  <si>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</si>
  <si>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</si>
  <si>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</si>
  <si>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</si>
  <si>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</si>
  <si>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</si>
  <si>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</si>
  <si>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</si>
  <si>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</si>
  <si>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</si>
  <si>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</si>
  <si>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</si>
  <si>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</si>
  <si>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</si>
  <si>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</si>
  <si>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</si>
  <si>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</si>
  <si>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</si>
  <si>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</si>
  <si>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</si>
  <si>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</si>
  <si>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</si>
  <si>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</si>
  <si>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</si>
  <si>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</si>
  <si>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</si>
  <si>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</si>
  <si>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</si>
  <si>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</si>
  <si>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</si>
  <si>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</si>
  <si>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</si>
  <si>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</si>
  <si>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</si>
  <si>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</si>
  <si>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</si>
  <si>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</si>
  <si>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</si>
  <si>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</si>
  <si>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</si>
  <si>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</si>
  <si>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</si>
  <si>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</si>
  <si>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</si>
  <si>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</si>
  <si>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</si>
  <si>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</si>
  <si>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</si>
  <si>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</si>
  <si>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</si>
  <si>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</si>
  <si>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</si>
  <si>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</si>
  <si>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</si>
  <si>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</si>
  <si>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</si>
  <si>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</si>
  <si>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</si>
  <si>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</si>
  <si>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</si>
  <si>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</si>
  <si>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</si>
  <si>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</si>
  <si>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</si>
  <si>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</si>
  <si>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</si>
  <si>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</si>
  <si>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</si>
  <si>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</si>
  <si>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</si>
  <si>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</si>
  <si>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</si>
  <si>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</si>
  <si>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</si>
  <si>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</si>
  <si>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</si>
  <si>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</si>
  <si>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</si>
  <si>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</si>
  <si>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</si>
  <si>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</si>
  <si>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</si>
  <si>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</si>
  <si>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</si>
  <si>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</si>
  <si>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</si>
  <si>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</si>
  <si>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</si>
  <si>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</si>
  <si>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</si>
  <si>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</si>
  <si>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</si>
  <si>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</si>
  <si>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</si>
  <si>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</si>
  <si>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</si>
  <si>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</si>
  <si>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</si>
  <si>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</si>
  <si>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</si>
  <si>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</si>
  <si>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</si>
  <si>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</si>
  <si>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</si>
  <si>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</si>
  <si>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</si>
  <si>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</si>
  <si>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</si>
  <si>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</si>
  <si>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</si>
  <si>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</si>
  <si>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</si>
  <si>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</si>
  <si>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</si>
  <si>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</si>
  <si>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</si>
  <si>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</si>
  <si>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</si>
  <si>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</si>
  <si>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</si>
  <si>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</si>
  <si>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</si>
  <si>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</si>
  <si>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</si>
  <si>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</si>
  <si>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</si>
  <si>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</si>
  <si>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</si>
  <si>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</si>
  <si>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</si>
  <si>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</si>
  <si>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</si>
  <si>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</si>
  <si>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</si>
  <si>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</si>
  <si>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</si>
  <si>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</si>
  <si>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</si>
  <si>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</si>
  <si>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</si>
  <si>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</si>
  <si>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</si>
  <si>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</si>
  <si>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</si>
  <si>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</si>
  <si>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</si>
  <si>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</si>
  <si>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</si>
  <si>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</si>
  <si>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</si>
  <si>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</si>
  <si>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</si>
  <si>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</si>
  <si>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</si>
  <si>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</si>
  <si>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</si>
  <si>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</si>
  <si>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</si>
  <si>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</si>
  <si>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</si>
  <si>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</si>
  <si>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</si>
  <si>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</si>
  <si>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</si>
  <si>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</si>
  <si>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</si>
  <si>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</si>
  <si>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</si>
  <si>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</si>
  <si>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</si>
  <si>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</si>
  <si>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</si>
  <si>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</si>
  <si>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</si>
  <si>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</si>
  <si>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</si>
  <si>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</si>
  <si>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</si>
  <si>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</si>
  <si>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</si>
  <si>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</si>
  <si>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</si>
  <si>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</si>
  <si>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</si>
  <si>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</si>
  <si>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</si>
  <si>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</si>
  <si>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</si>
  <si>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</si>
  <si>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</si>
  <si>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</si>
  <si>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</si>
  <si>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</si>
  <si>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</si>
  <si>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</si>
  <si>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</si>
  <si>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</si>
  <si>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</si>
  <si>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</si>
  <si>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</si>
  <si>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</si>
  <si>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</si>
  <si>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</si>
  <si>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</si>
  <si>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</si>
  <si>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</si>
  <si>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</si>
  <si>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</si>
  <si>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</si>
  <si>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</si>
  <si>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</si>
  <si>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</si>
  <si>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</si>
  <si>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</si>
  <si>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</si>
  <si>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</si>
  <si>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</si>
  <si>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</si>
  <si>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</si>
  <si>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</si>
  <si>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</si>
  <si>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</si>
  <si>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</si>
  <si>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</si>
  <si>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</si>
  <si>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</si>
  <si>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</si>
  <si>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</si>
  <si>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</si>
  <si>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</si>
  <si>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</si>
  <si>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</si>
  <si>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</si>
  <si>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</si>
  <si>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</si>
  <si>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</si>
  <si>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</si>
  <si>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</si>
  <si>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</si>
  <si>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</si>
  <si>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</si>
  <si>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</si>
  <si>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</si>
  <si>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</si>
  <si>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</si>
  <si>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</si>
  <si>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</si>
  <si>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</si>
  <si>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</si>
  <si>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</si>
  <si>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</si>
  <si>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</si>
  <si>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</si>
  <si>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</si>
  <si>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</si>
  <si>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</si>
  <si>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</si>
  <si>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</si>
  <si>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</si>
  <si>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</si>
  <si>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</si>
  <si>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</si>
  <si>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</si>
  <si>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</si>
  <si>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</si>
  <si>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</si>
  <si>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</si>
  <si>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</si>
  <si>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</si>
  <si>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</si>
  <si>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</si>
  <si>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</si>
  <si>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</si>
  <si>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</si>
  <si>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</si>
  <si>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</si>
  <si>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</si>
  <si>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</si>
  <si>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</si>
  <si>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</si>
  <si>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</si>
  <si>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</si>
  <si>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</si>
  <si>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</si>
  <si>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</si>
  <si>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</si>
  <si>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</si>
  <si>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</si>
  <si>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</si>
  <si>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</si>
  <si>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</si>
  <si>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</si>
  <si>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</si>
  <si>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</si>
  <si>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</si>
  <si>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</si>
  <si>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</si>
  <si>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</si>
  <si>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</si>
  <si>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</si>
  <si>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</si>
  <si>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</si>
  <si>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</si>
  <si>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</si>
  <si>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</si>
  <si>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</si>
  <si>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</si>
  <si>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</si>
  <si>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</si>
  <si>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</si>
  <si>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</si>
  <si>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</si>
  <si>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</si>
  <si>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</si>
  <si>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</si>
  <si>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</si>
  <si>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</si>
  <si>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</si>
  <si>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</si>
  <si>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</si>
  <si>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</si>
  <si>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</si>
  <si>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</si>
  <si>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</si>
  <si>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</si>
  <si>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</si>
  <si>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</si>
  <si>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</si>
  <si>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</si>
  <si>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</si>
  <si>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</si>
  <si>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</si>
  <si>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</si>
  <si>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</si>
  <si>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</si>
  <si>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</si>
  <si>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</si>
  <si>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</si>
  <si>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</si>
  <si>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</si>
  <si>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</si>
  <si>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</si>
  <si>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</si>
  <si>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</si>
  <si>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</si>
  <si>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</si>
  <si>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</si>
  <si>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</si>
  <si>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</si>
  <si>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</si>
  <si>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</si>
  <si>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</si>
  <si>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</si>
  <si>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</si>
  <si>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</si>
  <si>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</si>
  <si>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</si>
  <si>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</si>
  <si>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</si>
  <si>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</si>
  <si>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</si>
  <si>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</si>
  <si>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</si>
  <si>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</si>
  <si>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</si>
  <si>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</si>
  <si>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</si>
  <si>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</si>
  <si>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</si>
  <si>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</si>
  <si>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</si>
  <si>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</si>
  <si>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</si>
  <si>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</si>
  <si>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</si>
  <si>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</si>
  <si>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</si>
  <si>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</si>
  <si>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</si>
  <si>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</si>
  <si>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</si>
  <si>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</si>
  <si>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</si>
  <si>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</si>
  <si>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</si>
  <si>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</si>
  <si>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</si>
  <si>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</si>
  <si>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</si>
  <si>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</si>
  <si>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</si>
  <si>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</si>
  <si>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</si>
  <si>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</si>
  <si>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</si>
  <si>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</si>
  <si>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</si>
  <si>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</si>
  <si>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</si>
  <si>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</si>
  <si>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</si>
  <si>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</si>
  <si>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</si>
  <si>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</si>
  <si>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</si>
  <si>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</si>
  <si>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</si>
  <si>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</si>
  <si>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</si>
  <si>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</si>
  <si>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</si>
  <si>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</si>
  <si>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</si>
  <si>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</si>
  <si>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</si>
  <si>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</si>
  <si>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</si>
  <si>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</si>
  <si>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</si>
  <si>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</si>
  <si>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</si>
  <si>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</si>
  <si>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</si>
  <si>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</si>
  <si>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</si>
  <si>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</si>
  <si>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</si>
  <si>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</si>
  <si>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</si>
  <si>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</si>
  <si>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</si>
  <si>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</si>
  <si>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</si>
  <si>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</si>
  <si>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</si>
  <si>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</si>
  <si>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</si>
  <si>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</si>
  <si>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</si>
  <si>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</si>
  <si>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</si>
  <si>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</si>
  <si>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</si>
  <si>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</si>
  <si>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</si>
  <si>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</si>
  <si>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</si>
  <si>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</si>
  <si>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</si>
  <si>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</si>
  <si>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</si>
  <si>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</si>
  <si>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</si>
  <si>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</si>
  <si>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</si>
  <si>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</si>
  <si>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</si>
  <si>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</si>
  <si>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</si>
  <si>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</si>
  <si>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</si>
  <si>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</si>
  <si>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</si>
  <si>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</si>
  <si>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</si>
  <si>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</si>
  <si>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</si>
  <si>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</si>
  <si>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</si>
  <si>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</si>
  <si>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</si>
  <si>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</si>
  <si>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</si>
  <si>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</si>
  <si>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</si>
  <si>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</si>
  <si>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</si>
  <si>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</si>
  <si>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</si>
  <si>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</si>
  <si>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</si>
  <si>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</si>
  <si>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</si>
  <si>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</si>
  <si>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</si>
  <si>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</si>
  <si>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</si>
  <si>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</si>
  <si>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</si>
  <si>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</si>
  <si>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</si>
  <si>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</si>
  <si>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</si>
  <si>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</si>
  <si>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</si>
  <si>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</si>
  <si>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</si>
  <si>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</si>
  <si>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</si>
  <si>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</si>
  <si>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</si>
  <si>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</si>
  <si>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</si>
  <si>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</si>
  <si>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</si>
  <si>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</si>
  <si>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</si>
  <si>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</si>
  <si>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</si>
  <si>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</si>
  <si>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</si>
  <si>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</si>
  <si>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</si>
  <si>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</si>
  <si>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</si>
  <si>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</si>
  <si>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</si>
  <si>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</si>
  <si>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</si>
  <si>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</si>
  <si>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</si>
  <si>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</si>
  <si>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</si>
  <si>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</si>
  <si>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</si>
  <si>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</si>
  <si>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</si>
  <si>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</si>
  <si>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</si>
  <si>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</si>
  <si>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</si>
  <si>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</si>
  <si>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</si>
  <si>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</si>
  <si>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</si>
  <si>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</si>
  <si>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</si>
  <si>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</si>
  <si>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</si>
  <si>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</si>
  <si>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</si>
  <si>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</si>
  <si>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</si>
  <si>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</si>
  <si>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</si>
  <si>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</si>
  <si>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</si>
  <si>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</si>
  <si>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</si>
  <si>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</si>
  <si>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</si>
  <si>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</si>
  <si>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</si>
  <si>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</si>
  <si>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</si>
  <si>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</si>
  <si>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</si>
  <si>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</si>
  <si>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</si>
  <si>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</si>
  <si>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</si>
  <si>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</si>
  <si>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</si>
  <si>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</si>
  <si>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</si>
  <si>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</si>
  <si>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</si>
  <si>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</si>
  <si>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</si>
  <si>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</si>
  <si>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</si>
  <si>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</si>
  <si>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</si>
  <si>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</si>
  <si>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</si>
  <si>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</si>
  <si>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</si>
  <si>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</si>
  <si>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</si>
  <si>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</si>
  <si>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</si>
  <si>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</si>
  <si>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</si>
  <si>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</si>
  <si>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</si>
  <si>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</si>
  <si>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</si>
  <si>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</si>
  <si>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</si>
  <si>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</si>
  <si>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</si>
  <si>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</si>
  <si>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</si>
  <si>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</si>
  <si>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</si>
  <si>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</si>
  <si>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</si>
  <si>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</si>
  <si>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</si>
  <si>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</si>
  <si>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</si>
  <si>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</si>
  <si>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</si>
  <si>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</si>
  <si>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</si>
  <si>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</si>
  <si>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</si>
  <si>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</si>
  <si>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</si>
  <si>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</si>
  <si>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</si>
  <si>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</si>
  <si>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</si>
  <si>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</si>
  <si>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</si>
  <si>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</si>
  <si>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</si>
  <si>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</si>
  <si>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</si>
  <si>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</si>
  <si>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</si>
  <si>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</si>
  <si>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</si>
  <si>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</si>
  <si>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</si>
  <si>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</si>
  <si>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</si>
  <si>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</si>
  <si>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</si>
  <si>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</si>
  <si>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</si>
  <si>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</si>
  <si>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</si>
  <si>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</si>
  <si>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</si>
  <si>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</si>
  <si>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</si>
  <si>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</si>
  <si>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</si>
  <si>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</si>
  <si>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</si>
  <si>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</si>
  <si>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</si>
  <si>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</si>
  <si>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</si>
  <si>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</si>
  <si>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</si>
  <si>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</si>
  <si>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</si>
  <si>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</si>
  <si>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</si>
  <si>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</si>
  <si>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</si>
  <si>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</si>
  <si>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</si>
  <si>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</si>
  <si>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</si>
  <si>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</si>
  <si>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</si>
  <si>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</si>
  <si>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</si>
  <si>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</si>
  <si>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</si>
  <si>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</si>
  <si>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</si>
  <si>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</si>
  <si>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</si>
  <si>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</si>
  <si>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</si>
  <si>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</si>
  <si>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</si>
  <si>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</si>
  <si>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</si>
  <si>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</si>
  <si>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</si>
  <si>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</si>
  <si>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</si>
  <si>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</si>
  <si>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</si>
  <si>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</si>
  <si>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</si>
  <si>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</si>
  <si>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</si>
  <si>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</si>
  <si>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</si>
  <si>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</si>
  <si>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</si>
  <si>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</si>
  <si>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</si>
  <si>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</si>
  <si>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</si>
  <si>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</si>
  <si>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</si>
  <si>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</si>
  <si>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</si>
  <si>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</si>
  <si>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</si>
  <si>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</si>
  <si>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</si>
  <si>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</si>
  <si>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</si>
  <si>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</si>
  <si>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</si>
  <si>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</si>
  <si>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</si>
  <si>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</si>
  <si>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</si>
  <si>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</si>
  <si>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</si>
  <si>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</si>
  <si>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</si>
  <si>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</si>
  <si>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</si>
  <si>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</si>
  <si>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</si>
  <si>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</si>
  <si>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</si>
  <si>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</si>
  <si>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</si>
  <si>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</si>
  <si>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</si>
  <si>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</si>
  <si>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</si>
  <si>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</si>
  <si>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</si>
  <si>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</si>
  <si>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</si>
  <si>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</si>
  <si>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</si>
  <si>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</si>
  <si>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</si>
  <si>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</si>
  <si>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</si>
  <si>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</si>
  <si>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</si>
  <si>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</si>
  <si>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</si>
  <si>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</si>
  <si>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</si>
  <si>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</si>
  <si>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</si>
  <si>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</si>
  <si>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</si>
  <si>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</si>
  <si>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</si>
  <si>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</si>
  <si>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</si>
  <si>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</si>
  <si>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</si>
  <si>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</si>
  <si>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</si>
  <si>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</si>
  <si>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</si>
  <si>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</si>
  <si>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</si>
  <si>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</si>
  <si>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</si>
  <si>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</si>
  <si>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</si>
  <si>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</si>
  <si>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</si>
  <si>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</si>
  <si>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</si>
  <si>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</si>
  <si>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</si>
  <si>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</si>
  <si>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</si>
  <si>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</si>
  <si>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</si>
  <si>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</si>
  <si>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</si>
  <si>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</si>
  <si>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</si>
  <si>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</si>
  <si>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</si>
  <si>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</si>
  <si>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</si>
  <si>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</si>
  <si>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</si>
  <si>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</si>
  <si>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</si>
  <si>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</si>
  <si>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</si>
  <si>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</si>
  <si>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</si>
  <si>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</si>
  <si>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</si>
  <si>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</si>
  <si>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</si>
  <si>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</si>
  <si>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</si>
  <si>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</si>
  <si>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</si>
  <si>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</si>
  <si>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</si>
  <si>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</si>
  <si>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</si>
  <si>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</si>
  <si>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</si>
  <si>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</si>
  <si>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</si>
  <si>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</si>
  <si>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</si>
  <si>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</si>
  <si>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</si>
  <si>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</si>
  <si>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</si>
  <si>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</si>
  <si>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</si>
  <si>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</si>
  <si>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</si>
  <si>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</si>
  <si>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</si>
  <si>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</si>
  <si>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</si>
  <si>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</si>
  <si>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</si>
  <si>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</si>
  <si>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</si>
  <si>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</si>
  <si>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</si>
  <si>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</si>
  <si>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</si>
  <si>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</si>
  <si>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</si>
  <si>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</si>
  <si>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</si>
  <si>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</si>
  <si>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</si>
  <si>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</si>
  <si>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</si>
  <si>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</si>
  <si>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</si>
  <si>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</si>
  <si>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</si>
  <si>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</si>
  <si>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</si>
  <si>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</si>
  <si>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</si>
  <si>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</si>
  <si>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</si>
  <si>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</si>
  <si>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</si>
  <si>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</si>
  <si>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</si>
  <si>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</si>
  <si>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</si>
  <si>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</si>
  <si>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</si>
  <si>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</si>
  <si>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</si>
  <si>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</si>
  <si>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</si>
  <si>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</si>
  <si>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</si>
  <si>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</si>
  <si>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</si>
  <si>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</si>
  <si>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</si>
  <si>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</si>
  <si>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</si>
  <si>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</si>
  <si>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</si>
  <si>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</si>
  <si>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</si>
  <si>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</si>
  <si>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</si>
  <si>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</si>
  <si>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</si>
  <si>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</si>
  <si>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</si>
  <si>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</si>
  <si>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</si>
  <si>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</si>
  <si>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</si>
  <si>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</si>
  <si>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</si>
  <si>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</si>
  <si>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</si>
  <si>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</si>
  <si>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</si>
  <si>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</si>
  <si>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</si>
  <si>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</si>
  <si>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</si>
  <si>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</si>
  <si>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</si>
  <si>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</si>
  <si>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</si>
  <si>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</si>
  <si>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</si>
  <si>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</si>
  <si>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</si>
  <si>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</si>
  <si>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</si>
  <si>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</si>
  <si>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</si>
  <si>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</si>
  <si>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</si>
  <si>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</si>
  <si>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</si>
  <si>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</si>
  <si>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</si>
  <si>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</si>
  <si>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</si>
  <si>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</si>
  <si>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</si>
  <si>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</si>
  <si>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</si>
  <si>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</si>
  <si>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</si>
  <si>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</si>
  <si>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</si>
  <si>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</si>
  <si>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</si>
  <si>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</si>
  <si>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</si>
  <si>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</si>
  <si>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</si>
  <si>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</si>
  <si>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</si>
  <si>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</si>
  <si>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</si>
  <si>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</si>
  <si>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</si>
  <si>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</si>
  <si>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</si>
  <si>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</si>
  <si>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</si>
  <si>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</si>
  <si>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</si>
  <si>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</si>
  <si>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</si>
  <si>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</si>
  <si>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</si>
  <si>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</si>
  <si>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</si>
  <si>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</si>
  <si>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</si>
  <si>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</si>
  <si>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</si>
  <si>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</si>
  <si>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</si>
  <si>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</si>
  <si>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</si>
  <si>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</si>
  <si>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</si>
  <si>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</si>
  <si>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</si>
  <si>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</si>
  <si>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</si>
  <si>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</si>
  <si>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</si>
  <si>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</si>
  <si>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</si>
  <si>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</si>
  <si>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</si>
  <si>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</si>
  <si>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</si>
  <si>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</si>
  <si>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</si>
  <si>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</si>
  <si>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</si>
  <si>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</si>
  <si>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</si>
  <si>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</si>
  <si>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</si>
  <si>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</si>
  <si>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</si>
  <si>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</si>
  <si>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</si>
  <si>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</si>
  <si>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</si>
  <si>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</si>
  <si>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</si>
  <si>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</si>
  <si>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</si>
  <si>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</si>
  <si>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</si>
  <si>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</si>
  <si>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</si>
  <si>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</si>
  <si>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</si>
  <si>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</si>
  <si>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</si>
  <si>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</si>
  <si>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</si>
  <si>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</si>
  <si>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</si>
  <si>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</si>
  <si>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</si>
  <si>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</si>
  <si>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</si>
  <si>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</si>
  <si>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</si>
  <si>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</si>
  <si>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</si>
  <si>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</si>
  <si>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</si>
  <si>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</si>
  <si>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</si>
  <si>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</si>
  <si>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</si>
  <si>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</si>
  <si>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</si>
  <si>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</si>
  <si>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</si>
  <si>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</si>
  <si>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</si>
  <si>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</si>
  <si>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</si>
  <si>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</si>
  <si>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</si>
  <si>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</si>
  <si>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</si>
  <si>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</si>
  <si>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</si>
  <si>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</si>
  <si>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</si>
  <si>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</si>
  <si>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</si>
  <si>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</si>
  <si>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</si>
  <si>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</si>
  <si>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</si>
  <si>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</si>
  <si>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</si>
  <si>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</si>
  <si>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</si>
  <si>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</si>
  <si>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</si>
  <si>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</si>
  <si>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</si>
  <si>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</si>
  <si>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</si>
  <si>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</si>
  <si>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</si>
  <si>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</si>
  <si>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</si>
  <si>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</si>
  <si>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</si>
  <si>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</si>
  <si>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</si>
  <si>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</si>
  <si>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</si>
  <si>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</si>
  <si>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</si>
  <si>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</si>
  <si>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</si>
  <si>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</si>
  <si>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</si>
  <si>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</si>
  <si>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</si>
  <si>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</si>
  <si>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</si>
  <si>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</si>
  <si>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</si>
  <si>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</si>
  <si>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</si>
  <si>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</si>
  <si>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</si>
  <si>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</si>
  <si>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</si>
  <si>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</si>
  <si>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</si>
  <si>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</si>
  <si>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</si>
  <si>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</si>
  <si>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</si>
  <si>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</si>
  <si>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</si>
  <si>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</si>
  <si>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</si>
  <si>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</si>
  <si>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</si>
  <si>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</si>
  <si>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</si>
  <si>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</si>
  <si>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</si>
  <si>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</si>
  <si>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</si>
  <si>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</si>
  <si>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</si>
  <si>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</si>
  <si>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</si>
  <si>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</si>
  <si>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</si>
  <si>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</si>
  <si>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</si>
  <si>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</si>
  <si>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</si>
  <si>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</si>
  <si>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</si>
  <si>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</si>
  <si>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</si>
  <si>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</si>
  <si>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</si>
  <si>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</si>
  <si>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</si>
  <si>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</si>
  <si>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</si>
  <si>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</si>
  <si>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</si>
  <si>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</si>
  <si>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</si>
  <si>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</si>
  <si>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</si>
  <si>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</si>
  <si>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</si>
  <si>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</si>
  <si>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</si>
  <si>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</si>
  <si>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</si>
  <si>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</si>
  <si>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</si>
  <si>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</si>
  <si>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</si>
  <si>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</si>
  <si>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</si>
  <si>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</si>
  <si>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</si>
  <si>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</si>
  <si>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</si>
  <si>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</si>
  <si>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</si>
  <si>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</si>
  <si>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</si>
  <si>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</si>
  <si>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</si>
  <si>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</si>
  <si>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</si>
  <si>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</si>
  <si>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</si>
  <si>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</si>
  <si>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</si>
  <si>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</si>
  <si>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</si>
  <si>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</si>
  <si>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</si>
  <si>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</si>
  <si>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</si>
  <si>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</si>
  <si>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</si>
  <si>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</si>
  <si>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</si>
  <si>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</si>
  <si>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</si>
  <si>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</si>
  <si>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</si>
  <si>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</si>
  <si>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</si>
  <si>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</si>
  <si>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</si>
  <si>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</si>
  <si>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</si>
  <si>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</si>
  <si>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</si>
  <si>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</si>
  <si>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</si>
  <si>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</si>
  <si>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</si>
  <si>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</si>
  <si>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</si>
  <si>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</si>
  <si>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</si>
  <si>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</si>
  <si>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</si>
  <si>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</si>
  <si>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</si>
  <si>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</si>
  <si>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</si>
  <si>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</si>
  <si>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</si>
  <si>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</si>
  <si>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</si>
  <si>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</si>
  <si>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</si>
  <si>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</si>
  <si>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</si>
  <si>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</si>
  <si>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</si>
  <si>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</si>
  <si>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</si>
  <si>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</si>
  <si>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</si>
  <si>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</si>
  <si>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</si>
  <si>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</si>
  <si>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</si>
  <si>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</si>
  <si>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</si>
  <si>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</si>
  <si>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</si>
  <si>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</si>
  <si>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</si>
  <si>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</si>
  <si>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</si>
  <si>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</si>
  <si>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</si>
  <si>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</si>
  <si>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</si>
  <si>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</si>
  <si>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</si>
  <si>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</si>
  <si>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</si>
  <si>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</si>
  <si>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</si>
  <si>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</si>
  <si>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</si>
  <si>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</si>
  <si>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</si>
  <si>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</si>
  <si>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</si>
  <si>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</si>
  <si>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</si>
  <si>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</si>
  <si>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</si>
  <si>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</si>
  <si>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</si>
  <si>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</si>
  <si>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</si>
  <si>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</si>
  <si>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</si>
  <si>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</si>
  <si>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</si>
  <si>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</si>
  <si>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</si>
  <si>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</si>
  <si>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</si>
  <si>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</si>
  <si>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</si>
  <si>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</si>
  <si>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</si>
  <si>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</si>
  <si>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</si>
  <si>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</si>
  <si>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</si>
  <si>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</si>
  <si>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</si>
  <si>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</si>
  <si>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</si>
  <si>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</si>
  <si>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</si>
  <si>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</si>
  <si>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</si>
  <si>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</si>
  <si>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</si>
  <si>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</si>
  <si>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</si>
  <si>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</si>
  <si>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</si>
  <si>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</si>
  <si>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</si>
  <si>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</si>
  <si>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</si>
  <si>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</si>
  <si>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</si>
  <si>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</si>
  <si>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</si>
  <si>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</si>
  <si>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</si>
  <si>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</si>
  <si>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</si>
  <si>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</si>
  <si>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</si>
  <si>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</si>
  <si>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</si>
  <si>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</si>
  <si>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</si>
  <si>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</si>
  <si>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</si>
  <si>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</si>
  <si>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</si>
  <si>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</si>
  <si>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</si>
  <si>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</si>
  <si>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</si>
  <si>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</si>
  <si>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</si>
  <si>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</si>
  <si>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</si>
  <si>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</si>
  <si>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</si>
  <si>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</si>
  <si>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</si>
  <si>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</si>
  <si>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</si>
  <si>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</si>
  <si>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</si>
  <si>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</si>
  <si>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</si>
  <si>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</si>
  <si>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</si>
  <si>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</si>
  <si>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</si>
  <si>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</si>
  <si>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</si>
  <si>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</si>
  <si>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</si>
  <si>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</si>
  <si>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</si>
  <si>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</si>
  <si>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</si>
  <si>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</si>
  <si>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</si>
  <si>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</si>
  <si>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</si>
  <si>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</si>
  <si>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</si>
  <si>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</si>
  <si>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</si>
  <si>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</si>
  <si>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</si>
  <si>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</si>
  <si>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</si>
  <si>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</si>
  <si>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</si>
  <si>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</si>
  <si>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</si>
  <si>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</si>
  <si>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</si>
  <si>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</si>
  <si>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</si>
  <si>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</si>
  <si>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</si>
  <si>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</si>
  <si>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</si>
  <si>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</si>
  <si>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</si>
  <si>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</si>
  <si>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</si>
  <si>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</si>
  <si>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</si>
  <si>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</si>
  <si>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</si>
  <si>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</si>
  <si>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</si>
  <si>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</si>
  <si>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</si>
  <si>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</si>
  <si>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</si>
  <si>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</si>
  <si>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</si>
  <si>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</si>
  <si>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</si>
  <si>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</si>
  <si>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</si>
  <si>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</si>
  <si>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</si>
  <si>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</si>
  <si>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</si>
  <si>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</si>
  <si>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</si>
  <si>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</si>
  <si>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</si>
  <si>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</si>
  <si>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</si>
  <si>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</si>
  <si>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</si>
  <si>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</si>
  <si>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</si>
  <si>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</si>
  <si>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</si>
  <si>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</si>
  <si>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</si>
  <si>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</si>
  <si>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</si>
  <si>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</si>
  <si>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</si>
  <si>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</si>
  <si>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</si>
  <si>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</si>
  <si>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</si>
  <si>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</si>
  <si>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</si>
  <si>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</si>
  <si>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</si>
  <si>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</si>
  <si>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</si>
  <si>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</si>
  <si>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</si>
  <si>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</si>
  <si>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</si>
  <si>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</si>
  <si>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</si>
  <si>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</si>
  <si>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</si>
  <si>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</si>
  <si>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</si>
  <si>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</si>
  <si>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</si>
  <si>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</si>
  <si>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</si>
  <si>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</si>
  <si>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</si>
  <si>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</si>
  <si>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</si>
  <si>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</si>
  <si>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</si>
  <si>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</si>
  <si>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</si>
  <si>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</si>
  <si>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</si>
  <si>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</si>
  <si>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</si>
  <si>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</si>
  <si>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</si>
  <si>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</si>
  <si>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</si>
  <si>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</si>
  <si>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</si>
  <si>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</si>
  <si>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</si>
  <si>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</si>
  <si>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</si>
  <si>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</si>
  <si>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</si>
  <si>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</si>
  <si>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</si>
  <si>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</si>
  <si>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</si>
  <si>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</si>
  <si>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</si>
  <si>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</si>
  <si>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</si>
  <si>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</si>
  <si>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</si>
  <si>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</si>
  <si>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</si>
  <si>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</si>
  <si>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</si>
  <si>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</si>
  <si>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</si>
  <si>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</si>
  <si>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</si>
  <si>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</si>
  <si>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</si>
  <si>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</si>
  <si>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</si>
  <si>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</si>
  <si>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</si>
  <si>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</si>
  <si>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</si>
  <si>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</si>
  <si>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</si>
  <si>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</si>
  <si>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</si>
  <si>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</si>
  <si>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</si>
  <si>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</si>
  <si>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</si>
  <si>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</si>
  <si>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</si>
  <si>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</si>
  <si>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</si>
  <si>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</si>
  <si>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</si>
  <si>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</si>
  <si>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</si>
  <si>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</si>
  <si>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</si>
  <si>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</si>
  <si>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</si>
  <si>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</si>
  <si>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</si>
  <si>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</si>
  <si>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</si>
  <si>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</si>
  <si>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</si>
  <si>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</si>
  <si>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</si>
  <si>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</si>
  <si>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</si>
  <si>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</si>
  <si>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</si>
  <si>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</si>
  <si>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</si>
  <si>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</si>
  <si>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</si>
  <si>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</si>
  <si>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</si>
  <si>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</si>
  <si>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</si>
  <si>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</si>
  <si>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</si>
  <si>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</si>
  <si>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</si>
  <si>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</si>
  <si>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</si>
  <si>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</si>
  <si>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</si>
  <si>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</si>
  <si>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</si>
  <si>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</si>
  <si>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</si>
  <si>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</si>
  <si>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</si>
  <si>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</si>
  <si>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</si>
  <si>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</si>
  <si>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</si>
  <si>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</si>
  <si>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</si>
  <si>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</si>
  <si>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</si>
  <si>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</si>
  <si>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</si>
  <si>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</si>
  <si>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</si>
  <si>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</si>
  <si>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</si>
  <si>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</si>
  <si>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</si>
  <si>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</si>
  <si>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</si>
  <si>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</si>
  <si>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</si>
  <si>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</si>
  <si>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</si>
  <si>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</si>
  <si>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</si>
  <si>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</si>
  <si>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</si>
  <si>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</si>
  <si>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</si>
  <si>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</si>
  <si>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</si>
  <si>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</si>
  <si>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</si>
  <si>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</si>
  <si>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</si>
  <si>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</si>
  <si>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</si>
  <si>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</si>
  <si>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</si>
  <si>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</si>
  <si>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</si>
  <si>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</si>
  <si>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</si>
  <si>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</si>
  <si>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</si>
  <si>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</si>
  <si>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</si>
  <si>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</si>
  <si>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</si>
  <si>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</si>
  <si>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</si>
  <si>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</si>
  <si>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</si>
  <si>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</si>
  <si>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</si>
  <si>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</si>
  <si>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</si>
  <si>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</si>
  <si>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</si>
  <si>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</si>
  <si>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</si>
  <si>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</si>
  <si>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</si>
  <si>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</si>
  <si>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</si>
  <si>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</si>
  <si>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</si>
  <si>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</si>
  <si>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</si>
  <si>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</si>
  <si>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</si>
  <si>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</si>
  <si>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</si>
  <si>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</si>
  <si>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</si>
  <si>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</si>
  <si>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</si>
  <si>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</si>
  <si>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</si>
  <si>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</si>
  <si>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</si>
  <si>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</si>
  <si>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</si>
  <si>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</si>
  <si>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</si>
  <si>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</si>
  <si>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</si>
  <si>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</si>
  <si>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</si>
  <si>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</si>
  <si>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</si>
  <si>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</si>
  <si>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</si>
  <si>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</si>
  <si>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</si>
  <si>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</si>
  <si>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</si>
  <si>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</si>
  <si>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</si>
  <si>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</si>
  <si>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</si>
  <si>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</si>
  <si>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</si>
  <si>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</si>
  <si>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</si>
  <si>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</si>
  <si>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</si>
  <si>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</si>
  <si>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</si>
  <si>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</si>
  <si>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</si>
  <si>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</si>
  <si>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</si>
  <si>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</si>
  <si>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</si>
  <si>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</si>
  <si>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</si>
  <si>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</si>
  <si>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</si>
  <si>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</si>
  <si>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</si>
  <si>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</si>
  <si>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</si>
  <si>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</si>
  <si>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</si>
  <si>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</si>
  <si>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</si>
  <si>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</si>
  <si>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</si>
  <si>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</si>
  <si>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</si>
  <si>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</si>
  <si>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</si>
  <si>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</si>
  <si>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</si>
  <si>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</si>
  <si>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</si>
  <si>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</si>
  <si>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</si>
  <si>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</si>
  <si>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</si>
  <si>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</si>
  <si>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</si>
  <si>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</si>
  <si>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</si>
  <si>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</si>
  <si>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</si>
  <si>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</si>
  <si>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</si>
  <si>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</si>
  <si>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</si>
  <si>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</si>
  <si>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</si>
  <si>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</si>
  <si>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</si>
  <si>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</si>
  <si>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</si>
  <si>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</si>
  <si>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</si>
  <si>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</si>
  <si>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</si>
  <si>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</si>
  <si>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</si>
  <si>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</si>
  <si>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</si>
  <si>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</si>
  <si>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</si>
  <si>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</si>
  <si>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</si>
  <si>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</si>
  <si>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</si>
  <si>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</si>
  <si>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</si>
  <si>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</si>
  <si>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</si>
  <si>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</si>
  <si>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</si>
  <si>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</si>
  <si>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</si>
  <si>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</si>
  <si>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</si>
  <si>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</si>
  <si>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</si>
  <si>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</si>
  <si>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</si>
  <si>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</si>
  <si>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</si>
  <si>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</si>
  <si>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</si>
  <si>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</si>
  <si>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</si>
  <si>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</si>
  <si>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</si>
  <si>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</si>
  <si>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</si>
  <si>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</si>
  <si>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</si>
  <si>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</si>
  <si>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</si>
  <si>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</si>
  <si>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</si>
  <si>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</si>
  <si>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</si>
  <si>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</si>
  <si>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</si>
  <si>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</si>
  <si>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</si>
  <si>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</si>
  <si>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</si>
  <si>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</si>
  <si>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</si>
  <si>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</si>
  <si>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</si>
  <si>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</si>
  <si>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</si>
  <si>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</si>
  <si>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</si>
  <si>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</si>
  <si>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</si>
  <si>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</si>
  <si>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</si>
  <si>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</si>
  <si>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</si>
  <si>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</si>
  <si>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</si>
  <si>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</si>
  <si>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</si>
  <si>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</si>
  <si>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</si>
  <si>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</si>
  <si>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</si>
  <si>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</si>
  <si>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</si>
  <si>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</si>
  <si>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</si>
  <si>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</si>
  <si>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</si>
  <si>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</si>
  <si>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</si>
  <si>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</si>
  <si>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</si>
  <si>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</si>
  <si>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</si>
  <si>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</si>
  <si>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</si>
  <si>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</si>
  <si>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</si>
  <si>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</si>
  <si>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</si>
  <si>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</si>
  <si>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</si>
  <si>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</si>
  <si>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</si>
  <si>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</si>
  <si>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</si>
  <si>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</si>
  <si>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</si>
  <si>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</si>
  <si>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</si>
  <si>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</si>
  <si>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</si>
  <si>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</si>
  <si>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</si>
  <si>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</si>
  <si>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</si>
  <si>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</si>
  <si>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</si>
  <si>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</si>
  <si>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</si>
  <si>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</si>
  <si>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</si>
  <si>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</si>
  <si>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</si>
  <si>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</si>
  <si>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</si>
  <si>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</si>
  <si>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</si>
  <si>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</si>
  <si>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</si>
  <si>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</si>
  <si>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</si>
  <si>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</si>
  <si>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</si>
  <si>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</si>
  <si>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</si>
  <si>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</si>
  <si>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</si>
  <si>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</si>
  <si>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</si>
  <si>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</si>
  <si>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</si>
  <si>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</si>
  <si>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</si>
  <si>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</si>
  <si>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</si>
  <si>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</si>
  <si>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</si>
  <si>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</si>
  <si>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</si>
  <si>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</si>
  <si>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</si>
  <si>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</si>
  <si>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</si>
  <si>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</si>
  <si>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</si>
  <si>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</si>
  <si>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</si>
  <si>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</si>
  <si>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</si>
  <si>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</si>
  <si>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</si>
  <si>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</si>
  <si>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</si>
  <si>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</si>
  <si>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</si>
  <si>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</si>
  <si>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</si>
  <si>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</si>
  <si>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</si>
  <si>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</si>
  <si>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</si>
  <si>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</si>
  <si>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</si>
  <si>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</si>
  <si>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</si>
  <si>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</si>
  <si>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</si>
  <si>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</si>
  <si>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</si>
  <si>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</si>
  <si>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</si>
  <si>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</si>
  <si>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</si>
  <si>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</si>
  <si>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</si>
  <si>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</si>
  <si>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</si>
  <si>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</si>
  <si>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</si>
  <si>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</si>
  <si>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</si>
  <si>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</si>
  <si>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</si>
  <si>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</si>
  <si>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</si>
  <si>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</si>
  <si>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</si>
  <si>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</si>
  <si>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</si>
  <si>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</si>
  <si>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</si>
  <si>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</si>
  <si>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</si>
  <si>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</si>
  <si>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</si>
  <si>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</si>
  <si>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</si>
  <si>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</si>
  <si>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</si>
  <si>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</si>
  <si>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</si>
  <si>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</si>
  <si>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</si>
  <si>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</si>
  <si>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</si>
  <si>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</si>
  <si>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</si>
  <si>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</si>
  <si>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</si>
  <si>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</si>
  <si>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</si>
  <si>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</si>
  <si>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</si>
  <si>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</si>
  <si>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</si>
  <si>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</si>
  <si>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</si>
  <si>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</si>
  <si>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</si>
  <si>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</si>
  <si>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</si>
  <si>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</si>
  <si>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</si>
  <si>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</si>
  <si>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</si>
  <si>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</si>
  <si>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</si>
  <si>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</si>
  <si>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</si>
  <si>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</si>
  <si>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</si>
  <si>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</si>
  <si>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</si>
  <si>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</si>
  <si>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</si>
  <si>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</si>
  <si>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</si>
  <si>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</si>
  <si>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</si>
  <si>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</si>
  <si>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</si>
  <si>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</si>
  <si>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</si>
  <si>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</si>
  <si>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</si>
  <si>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</si>
  <si>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</si>
  <si>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</si>
  <si>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</si>
  <si>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</si>
  <si>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</si>
  <si>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</si>
  <si>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</si>
  <si>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</si>
  <si>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</si>
  <si>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</si>
  <si>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</si>
  <si>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</si>
  <si>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</si>
  <si>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</si>
  <si>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</si>
  <si>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</si>
  <si>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</si>
  <si>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</si>
  <si>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</si>
  <si>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</si>
  <si>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</si>
  <si>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</si>
  <si>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</si>
  <si>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</si>
  <si>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</si>
  <si>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</si>
  <si>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</si>
  <si>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</si>
  <si>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</si>
  <si>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</si>
  <si>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</si>
  <si>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</si>
  <si>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</si>
  <si>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</si>
  <si>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</si>
  <si>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</si>
  <si>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</si>
  <si>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</si>
  <si>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</si>
  <si>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</si>
  <si>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</si>
  <si>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</si>
  <si>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</si>
  <si>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</si>
  <si>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</si>
  <si>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</si>
  <si>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</si>
  <si>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</si>
  <si>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</si>
  <si>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</si>
  <si>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</si>
  <si>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</si>
  <si>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</si>
  <si>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</si>
  <si>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</si>
  <si>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</si>
  <si>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</si>
  <si>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</si>
  <si>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</si>
  <si>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</si>
  <si>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</si>
  <si>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</si>
  <si>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</si>
  <si>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</si>
  <si>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</si>
  <si>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</si>
  <si>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</si>
  <si>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</si>
  <si>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</si>
  <si>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</si>
  <si>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</si>
  <si>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</si>
  <si>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</si>
  <si>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</si>
  <si>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</si>
  <si>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</si>
  <si>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</si>
  <si>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</si>
  <si>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</si>
  <si>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</si>
  <si>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</si>
  <si>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</si>
  <si>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</si>
  <si>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</si>
  <si>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</si>
  <si>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</si>
  <si>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</si>
  <si>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</si>
  <si>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</si>
  <si>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</si>
  <si>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</si>
  <si>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</si>
  <si>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</si>
  <si>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</si>
  <si>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</si>
  <si>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</si>
  <si>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</si>
  <si>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</si>
  <si>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</si>
  <si>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</si>
  <si>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</si>
  <si>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</si>
  <si>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</si>
  <si>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</si>
  <si>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</si>
  <si>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</si>
  <si>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</si>
  <si>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</si>
  <si>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</si>
  <si>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</si>
  <si>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</si>
  <si>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</si>
  <si>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</si>
  <si>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</si>
  <si>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</si>
  <si>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</si>
  <si>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</si>
  <si>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</si>
  <si>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</si>
  <si>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</si>
  <si>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</si>
  <si>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</si>
  <si>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</si>
  <si>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</si>
  <si>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</si>
  <si>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</si>
  <si>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</si>
  <si>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</si>
  <si>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</si>
  <si>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</si>
  <si>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</si>
  <si>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</si>
  <si>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</si>
  <si>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</si>
  <si>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</si>
  <si>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</si>
  <si>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</si>
  <si>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</si>
  <si>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</si>
  <si>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</si>
  <si>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</si>
  <si>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</si>
  <si>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</si>
  <si>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</si>
  <si>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</si>
  <si>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</si>
  <si>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</si>
  <si>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</si>
  <si>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</si>
  <si>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</si>
  <si>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</si>
  <si>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</si>
  <si>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</si>
  <si>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</si>
  <si>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</si>
  <si>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</si>
  <si>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</si>
  <si>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</si>
  <si>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</si>
  <si>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</si>
  <si>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</si>
  <si>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</si>
  <si>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</si>
  <si>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</si>
  <si>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</si>
  <si>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</si>
  <si>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</si>
  <si>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</si>
  <si>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</si>
  <si>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</si>
  <si>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</si>
  <si>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</si>
  <si>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</si>
  <si>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</si>
  <si>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</si>
  <si>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</si>
  <si>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</si>
  <si>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</si>
  <si>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</si>
  <si>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</si>
  <si>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</si>
  <si>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</si>
  <si>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</si>
  <si>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</si>
  <si>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</si>
  <si>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</si>
  <si>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</si>
  <si>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</si>
  <si>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</si>
  <si>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</si>
  <si>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</si>
  <si>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</si>
  <si>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</si>
  <si>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</si>
  <si>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</si>
  <si>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</si>
  <si>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</si>
  <si>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</si>
  <si>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</si>
  <si>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</si>
  <si>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</si>
  <si>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</si>
  <si>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</si>
  <si>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</si>
  <si>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</si>
  <si>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</si>
  <si>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</si>
  <si>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</si>
  <si>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</si>
  <si>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</si>
  <si>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</si>
  <si>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</si>
  <si>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</si>
  <si>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</si>
  <si>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</si>
  <si>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</si>
  <si>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</si>
  <si>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</si>
  <si>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</si>
  <si>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</si>
  <si>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</si>
  <si>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</si>
  <si>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</si>
  <si>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</si>
  <si>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</si>
  <si>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</si>
  <si>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</si>
  <si>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</si>
  <si>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</si>
  <si>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</si>
  <si>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</si>
  <si>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</si>
  <si>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</si>
  <si>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</si>
  <si>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</si>
  <si>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</si>
  <si>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</si>
  <si>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</si>
  <si>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</si>
  <si>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</si>
  <si>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</si>
  <si>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</si>
  <si>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</si>
  <si>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</si>
  <si>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</si>
  <si>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</si>
  <si>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</si>
  <si>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</si>
  <si>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</si>
  <si>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</si>
  <si>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</si>
  <si>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</si>
  <si>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</si>
  <si>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</si>
  <si>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</si>
  <si>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</si>
  <si>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</si>
  <si>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</si>
  <si>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</si>
  <si>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</si>
  <si>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</si>
  <si>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</si>
  <si>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</si>
  <si>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</si>
  <si>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</si>
  <si>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</si>
  <si>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</si>
  <si>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</si>
  <si>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</si>
  <si>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</si>
  <si>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</si>
  <si>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</si>
  <si>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</si>
  <si>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</si>
  <si>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</si>
  <si>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</si>
  <si>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</si>
  <si>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</si>
  <si>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</si>
  <si>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</si>
  <si>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</si>
  <si>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</si>
  <si>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</si>
  <si>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</si>
  <si>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</si>
  <si>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</si>
  <si>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</si>
  <si>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</si>
  <si>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</si>
  <si>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</si>
  <si>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</si>
  <si>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</si>
  <si>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</si>
  <si>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</si>
  <si>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</si>
  <si>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</si>
  <si>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</si>
  <si>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</si>
  <si>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</si>
  <si>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</si>
  <si>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</si>
  <si>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</si>
  <si>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</si>
  <si>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</si>
  <si>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</si>
  <si>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</si>
  <si>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</si>
  <si>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</si>
  <si>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</si>
  <si>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</si>
  <si>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</si>
  <si>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</si>
  <si>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</si>
  <si>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</si>
  <si>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</si>
  <si>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</si>
  <si>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</si>
  <si>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</si>
  <si>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</si>
  <si>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</si>
  <si>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</si>
  <si>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</si>
  <si>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</si>
  <si>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</si>
  <si>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</si>
  <si>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</si>
  <si>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</si>
  <si>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</si>
  <si>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</si>
  <si>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</si>
  <si>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</si>
  <si>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</si>
  <si>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</si>
  <si>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</si>
  <si>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</si>
  <si>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</si>
  <si>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</si>
  <si>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</si>
  <si>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</si>
  <si>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</si>
  <si>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</si>
  <si>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</si>
  <si>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</si>
  <si>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</si>
  <si>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</si>
  <si>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</si>
  <si>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</si>
  <si>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</si>
  <si>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</si>
  <si>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</si>
  <si>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</si>
  <si>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</si>
  <si>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</si>
  <si>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</si>
  <si>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</si>
  <si>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</si>
  <si>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</si>
  <si>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</si>
  <si>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</si>
  <si>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</si>
  <si>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</si>
  <si>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</si>
  <si>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</si>
  <si>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</si>
  <si>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</si>
  <si>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</si>
  <si>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</si>
  <si>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</si>
  <si>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</si>
  <si>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</si>
  <si>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</si>
  <si>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</si>
  <si>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</si>
  <si>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</si>
  <si>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</si>
  <si>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</si>
  <si>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</si>
  <si>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</si>
  <si>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</si>
  <si>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</si>
  <si>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</si>
  <si>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</si>
  <si>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</si>
  <si>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</si>
  <si>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</si>
  <si>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</si>
  <si>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</si>
  <si>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</si>
  <si>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</si>
  <si>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</si>
  <si>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</si>
  <si>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</si>
  <si>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</si>
  <si>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</si>
  <si>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</si>
  <si>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</si>
  <si>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</si>
  <si>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</si>
  <si>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</si>
  <si>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</si>
  <si>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</si>
  <si>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</si>
  <si>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</si>
  <si>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</si>
  <si>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</si>
  <si>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</si>
  <si>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</si>
  <si>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</si>
  <si>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</si>
  <si>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</si>
  <si>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</si>
  <si>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</si>
  <si>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</si>
  <si>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</si>
  <si>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</si>
  <si>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</si>
  <si>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</si>
  <si>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</si>
  <si>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</si>
  <si>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</si>
  <si>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</si>
  <si>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</si>
  <si>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</si>
  <si>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</si>
  <si>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</si>
  <si>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</si>
  <si>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</si>
  <si>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</si>
  <si>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</si>
  <si>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</si>
  <si>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</si>
  <si>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</si>
  <si>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</si>
  <si>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</si>
  <si>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</si>
  <si>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</si>
  <si>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</si>
  <si>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</si>
  <si>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</si>
  <si>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</si>
  <si>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</si>
  <si>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</si>
  <si>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</si>
  <si>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</si>
  <si>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</si>
  <si>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</si>
  <si>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</si>
  <si>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</si>
  <si>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</si>
  <si>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</si>
  <si>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</si>
  <si>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</si>
  <si>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</si>
  <si>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</si>
  <si>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</si>
  <si>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</si>
  <si>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</si>
  <si>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</si>
  <si>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</si>
  <si>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</si>
  <si>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</si>
  <si>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</si>
  <si>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</si>
  <si>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</si>
  <si>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</si>
  <si>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</si>
  <si>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</si>
  <si>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</si>
  <si>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</si>
  <si>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</si>
  <si>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</si>
  <si>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</si>
  <si>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</si>
  <si>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</si>
  <si>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</si>
  <si>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</si>
  <si>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</si>
  <si>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</si>
  <si>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</si>
  <si>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</si>
  <si>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</si>
  <si>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</si>
  <si>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</si>
  <si>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</si>
  <si>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</si>
  <si>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</si>
  <si>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</si>
  <si>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</si>
  <si>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</si>
  <si>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</si>
  <si>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</si>
  <si>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</si>
  <si>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</si>
  <si>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</si>
  <si>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</si>
  <si>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</si>
  <si>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</si>
  <si>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</si>
  <si>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</si>
  <si>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</si>
  <si>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</si>
  <si>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</si>
  <si>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</si>
  <si>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</si>
  <si>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</si>
  <si>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</si>
  <si>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</si>
  <si>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</si>
  <si>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</si>
  <si>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</si>
  <si>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</si>
  <si>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</si>
  <si>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</si>
  <si>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</si>
  <si>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</si>
  <si>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</si>
  <si>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</si>
  <si>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</si>
  <si>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</si>
  <si>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</si>
  <si>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</si>
  <si>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</si>
  <si>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</si>
  <si>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</si>
  <si>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</si>
  <si>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</si>
  <si>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</si>
  <si>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</si>
  <si>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</si>
  <si>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</si>
  <si>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</si>
  <si>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</si>
  <si>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</si>
  <si>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</si>
  <si>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</si>
  <si>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</si>
  <si>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</si>
  <si>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</si>
  <si>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</si>
  <si>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</si>
  <si>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</si>
  <si>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</si>
  <si>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</si>
  <si>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</si>
  <si>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</si>
  <si>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</si>
  <si>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</si>
  <si>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</si>
  <si>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</si>
  <si>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</si>
  <si>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</si>
  <si>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</si>
  <si>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</si>
  <si>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</si>
  <si>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</si>
  <si>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</si>
  <si>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</si>
  <si>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</si>
  <si>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</si>
  <si>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</si>
  <si>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</si>
  <si>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</si>
  <si>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</si>
  <si>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</si>
  <si>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</si>
  <si>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</si>
  <si>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</si>
  <si>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</si>
  <si>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</si>
  <si>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</si>
  <si>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</si>
  <si>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</si>
  <si>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</si>
  <si>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</si>
  <si>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</si>
  <si>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</si>
  <si>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</si>
  <si>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</si>
  <si>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</si>
  <si>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</si>
  <si>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</si>
  <si>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</si>
  <si>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</si>
  <si>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</si>
  <si>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</si>
  <si>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</si>
  <si>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</si>
  <si>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</si>
  <si>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</si>
  <si>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</si>
  <si>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</si>
  <si>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</si>
  <si>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</si>
  <si>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</si>
  <si>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</si>
  <si>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</si>
  <si>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</si>
  <si>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</si>
  <si>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</si>
  <si>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</si>
  <si>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</si>
  <si>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</si>
  <si>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</si>
  <si>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</si>
  <si>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</si>
  <si>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</si>
  <si>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</si>
  <si>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</si>
  <si>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</si>
  <si>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</si>
  <si>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</si>
  <si>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</si>
  <si>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</si>
  <si>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</si>
  <si>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</si>
  <si>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</si>
  <si>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</si>
  <si>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</si>
  <si>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</si>
  <si>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</si>
  <si>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</si>
  <si>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</si>
  <si>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</si>
  <si>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</si>
  <si>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</si>
  <si>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</si>
  <si>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</si>
  <si>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</si>
  <si>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</si>
  <si>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</si>
  <si>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</si>
  <si>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</si>
  <si>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</si>
  <si>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</si>
  <si>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</si>
  <si>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</si>
  <si>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</si>
  <si>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</si>
  <si>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</si>
  <si>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</si>
  <si>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</si>
  <si>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</si>
  <si>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</si>
  <si>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</si>
  <si>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</si>
  <si>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</si>
  <si>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</si>
  <si>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</si>
  <si>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</si>
  <si>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</si>
  <si>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</si>
  <si>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</si>
  <si>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</si>
  <si>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</si>
  <si>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</si>
  <si>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</si>
  <si>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</si>
  <si>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</si>
  <si>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</si>
  <si>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</si>
  <si>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</si>
  <si>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</si>
  <si>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</si>
  <si>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</si>
  <si>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</si>
  <si>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</si>
  <si>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</si>
  <si>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</si>
  <si>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</si>
  <si>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</si>
  <si>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</si>
  <si>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</si>
  <si>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</si>
  <si>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</si>
  <si>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</si>
  <si>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</si>
  <si>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</si>
  <si>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</si>
  <si>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</si>
  <si>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</si>
  <si>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</si>
  <si>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</si>
  <si>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</si>
  <si>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</si>
  <si>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</si>
  <si>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</si>
  <si>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</si>
  <si>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</si>
  <si>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</si>
  <si>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</si>
  <si>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</si>
  <si>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</si>
  <si>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</si>
  <si>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</si>
  <si>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</si>
  <si>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</si>
  <si>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</si>
  <si>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</si>
  <si>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</si>
  <si>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</si>
  <si>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</si>
  <si>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</si>
  <si>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</si>
  <si>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</si>
  <si>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</si>
  <si>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</si>
  <si>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</si>
  <si>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</si>
  <si>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</si>
  <si>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</si>
  <si>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</si>
  <si>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</si>
  <si>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</si>
  <si>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</si>
  <si>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</si>
  <si>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</si>
  <si>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</si>
  <si>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</si>
  <si>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</si>
  <si>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</si>
  <si>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</si>
  <si>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</si>
  <si>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</si>
  <si>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</si>
  <si>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</si>
  <si>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</si>
  <si>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</si>
  <si>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</si>
  <si>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</si>
  <si>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</si>
  <si>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</si>
  <si>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</si>
  <si>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</si>
  <si>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</si>
  <si>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</si>
  <si>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</si>
  <si>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</si>
  <si>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</si>
  <si>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</si>
  <si>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</si>
  <si>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</si>
  <si>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</si>
  <si>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</si>
  <si>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</si>
  <si>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</si>
  <si>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</si>
  <si>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</si>
  <si>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</si>
  <si>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</si>
  <si>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</si>
  <si>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</si>
  <si>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</si>
  <si>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</si>
  <si>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</si>
  <si>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</si>
  <si>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</si>
  <si>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</si>
  <si>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</si>
  <si>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</si>
  <si>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</si>
  <si>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</si>
  <si>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</si>
  <si>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</si>
  <si>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</si>
  <si>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</si>
  <si>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</si>
  <si>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</si>
  <si>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</si>
  <si>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</si>
  <si>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</si>
  <si>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</si>
  <si>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</si>
  <si>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</si>
  <si>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</si>
  <si>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</si>
  <si>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</si>
  <si>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</si>
  <si>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</si>
  <si>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</si>
  <si>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</si>
  <si>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</si>
  <si>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</si>
  <si>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</si>
  <si>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</si>
  <si>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</si>
  <si>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</si>
  <si>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</si>
  <si>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</si>
  <si>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</si>
  <si>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</si>
  <si>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</si>
  <si>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</si>
  <si>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</si>
  <si>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</si>
  <si>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</si>
  <si>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</si>
  <si>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</si>
  <si>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</si>
  <si>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</si>
  <si>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</si>
  <si>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</si>
  <si>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</si>
  <si>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</si>
  <si>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</si>
  <si>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</si>
  <si>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</si>
  <si>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</si>
  <si>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</si>
  <si>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</si>
  <si>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</si>
  <si>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</si>
  <si>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</si>
  <si>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</si>
  <si>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</si>
  <si>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</si>
  <si>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</si>
  <si>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</si>
  <si>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</si>
  <si>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</si>
  <si>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</si>
  <si>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</si>
  <si>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</si>
  <si>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</si>
  <si>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</si>
  <si>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</si>
  <si>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</si>
  <si>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</si>
  <si>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</si>
  <si>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</si>
  <si>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</si>
  <si>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</si>
  <si>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</si>
  <si>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</si>
  <si>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</si>
  <si>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</si>
  <si>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</si>
  <si>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</si>
  <si>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</si>
  <si>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</si>
  <si>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</si>
  <si>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</si>
  <si>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</si>
  <si>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</si>
  <si>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</si>
  <si>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</si>
  <si>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</si>
  <si>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</si>
  <si>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</si>
  <si>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</si>
  <si>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</si>
  <si>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</si>
  <si>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</si>
  <si>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</si>
  <si>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</si>
  <si>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</si>
  <si>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</si>
  <si>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</si>
  <si>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</si>
  <si>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</si>
  <si>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</si>
  <si>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</si>
  <si>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</si>
  <si>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</si>
  <si>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</si>
  <si>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</si>
  <si>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</si>
  <si>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</si>
  <si>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</si>
  <si>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</si>
  <si>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</si>
  <si>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</si>
  <si>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</si>
  <si>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</si>
  <si>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</si>
  <si>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</si>
  <si>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</si>
  <si>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</si>
  <si>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</si>
  <si>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</si>
  <si>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</si>
  <si>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</si>
  <si>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</si>
  <si>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</si>
  <si>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</si>
  <si>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</si>
  <si>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</si>
  <si>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</si>
  <si>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</si>
  <si>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</si>
  <si>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</si>
  <si>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</si>
  <si>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</si>
  <si>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</si>
  <si>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</si>
  <si>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</si>
  <si>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</si>
  <si>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</si>
  <si>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</si>
  <si>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</si>
  <si>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</si>
  <si>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</si>
  <si>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</si>
  <si>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</si>
  <si>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</si>
  <si>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</si>
  <si>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</si>
  <si>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</si>
  <si>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</si>
  <si>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</si>
  <si>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</si>
  <si>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</si>
  <si>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</si>
  <si>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</si>
  <si>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</si>
  <si>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</si>
  <si>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</si>
  <si>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</si>
  <si>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</si>
  <si>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</si>
  <si>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</si>
  <si>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</si>
  <si>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</si>
  <si>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</si>
  <si>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</si>
  <si>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</si>
  <si>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</si>
  <si>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</si>
  <si>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</si>
  <si>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</si>
  <si>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</si>
  <si>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</si>
  <si>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</si>
  <si>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</si>
  <si>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</si>
  <si>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</si>
  <si>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</si>
  <si>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</si>
  <si>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</si>
  <si>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</si>
  <si>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</si>
  <si>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</si>
  <si>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</si>
  <si>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</si>
  <si>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</si>
  <si>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</si>
  <si>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</si>
  <si>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</si>
  <si>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</si>
  <si>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</si>
  <si>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</si>
  <si>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</si>
  <si>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</si>
  <si>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</si>
  <si>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</si>
  <si>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</si>
  <si>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</si>
  <si>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</si>
  <si>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</si>
  <si>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</si>
  <si>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</si>
  <si>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</si>
  <si>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</si>
  <si>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</si>
  <si>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</si>
  <si>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</si>
  <si>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</si>
  <si>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</si>
  <si>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</si>
  <si>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</si>
  <si>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</si>
  <si>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</si>
  <si>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</si>
  <si>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</si>
  <si>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</si>
  <si>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</si>
  <si>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</si>
  <si>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</si>
  <si>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</si>
  <si>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</si>
  <si>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</si>
  <si>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</si>
  <si>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</si>
  <si>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</si>
  <si>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</si>
  <si>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</si>
  <si>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</si>
  <si>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</si>
  <si>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</si>
  <si>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</si>
  <si>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</si>
  <si>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</si>
  <si>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</si>
  <si>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</si>
  <si>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</si>
  <si>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</si>
  <si>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</si>
  <si>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</si>
  <si>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</si>
  <si>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</si>
  <si>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</si>
  <si>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</si>
  <si>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</si>
  <si>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</si>
  <si>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</si>
  <si>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</si>
  <si>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</si>
  <si>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</si>
  <si>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</si>
  <si>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</si>
  <si>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</si>
  <si>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</si>
  <si>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</si>
  <si>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</si>
  <si>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</si>
  <si>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</si>
  <si>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</si>
  <si>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</si>
  <si>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</si>
  <si>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</si>
  <si>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</si>
  <si>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</si>
  <si>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</si>
  <si>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</si>
  <si>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</si>
  <si>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</si>
  <si>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</si>
  <si>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</si>
  <si>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</si>
  <si>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</si>
  <si>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</si>
  <si>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</si>
  <si>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</si>
  <si>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</si>
  <si>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</si>
  <si>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</si>
  <si>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</si>
  <si>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</si>
  <si>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</si>
  <si>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</si>
  <si>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</si>
  <si>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</si>
  <si>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</si>
  <si>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</si>
  <si>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</si>
  <si>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</si>
  <si>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</si>
  <si>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</si>
  <si>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</si>
  <si>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</si>
  <si>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</si>
  <si>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</si>
  <si>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</si>
  <si>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</si>
  <si>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</si>
  <si>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</si>
  <si>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</si>
  <si>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</si>
  <si>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</si>
  <si>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</si>
  <si>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</si>
  <si>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</si>
  <si>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</si>
  <si>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</si>
  <si>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</si>
  <si>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</si>
  <si>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</si>
  <si>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</si>
  <si>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</si>
  <si>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</si>
  <si>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</si>
  <si>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</si>
  <si>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</si>
  <si>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</si>
  <si>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</si>
  <si>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</si>
  <si>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</si>
  <si>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</si>
  <si>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</si>
  <si>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</si>
  <si>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</si>
  <si>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</si>
  <si>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</si>
  <si>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</si>
  <si>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</si>
  <si>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</si>
  <si>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</si>
  <si>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</si>
  <si>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</si>
  <si>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</si>
  <si>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</si>
  <si>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</si>
  <si>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</si>
  <si>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</si>
  <si>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</si>
  <si>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</si>
  <si>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</si>
  <si>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</si>
  <si>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</si>
  <si>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</si>
  <si>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</si>
  <si>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</si>
  <si>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</si>
  <si>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</si>
  <si>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</si>
  <si>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</si>
  <si>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</si>
  <si>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</si>
  <si>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</si>
  <si>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</si>
  <si>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</si>
  <si>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</si>
  <si>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</si>
  <si>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</si>
  <si>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</si>
  <si>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</si>
  <si>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</si>
  <si>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</si>
  <si>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</si>
  <si>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</si>
  <si>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</si>
  <si>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</si>
  <si>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</si>
  <si>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</si>
  <si>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</si>
  <si>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</si>
  <si>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</si>
  <si>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</si>
  <si>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</si>
  <si>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</si>
  <si>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</si>
  <si>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</si>
  <si>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</si>
  <si>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</si>
  <si>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</si>
  <si>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</si>
  <si>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</si>
  <si>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</si>
  <si>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</si>
  <si>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</si>
  <si>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</si>
  <si>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</si>
  <si>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</si>
  <si>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</si>
  <si>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</si>
  <si>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</si>
  <si>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</si>
  <si>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</si>
  <si>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</si>
  <si>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</si>
  <si>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</si>
  <si>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</si>
  <si>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</si>
  <si>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</si>
  <si>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</si>
  <si>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</si>
  <si>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</si>
  <si>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</si>
  <si>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</si>
  <si>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</si>
  <si>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</si>
  <si>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</si>
  <si>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</si>
  <si>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</si>
  <si>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</si>
  <si>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</si>
  <si>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</si>
  <si>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</si>
  <si>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</si>
  <si>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</si>
  <si>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</si>
  <si>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</si>
  <si>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</si>
  <si>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</si>
  <si>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</si>
  <si>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</si>
  <si>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</si>
  <si>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</si>
  <si>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</si>
  <si>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</si>
  <si>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</si>
  <si>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</si>
  <si>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</si>
  <si>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</si>
  <si>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</si>
  <si>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</si>
  <si>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</si>
  <si>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</si>
  <si>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</si>
  <si>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</si>
  <si>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</si>
  <si>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</si>
  <si>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</si>
  <si>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</si>
  <si>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</si>
  <si>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</si>
  <si>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</si>
  <si>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</si>
  <si>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</si>
  <si>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</si>
  <si>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</si>
  <si>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</si>
  <si>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</si>
  <si>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</si>
  <si>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</si>
  <si>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</si>
  <si>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</si>
  <si>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</si>
  <si>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</si>
  <si>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</si>
  <si>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</si>
  <si>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</si>
  <si>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</si>
  <si>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</si>
  <si>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</si>
  <si>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</si>
  <si>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</si>
  <si>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</si>
  <si>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</si>
  <si>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</si>
  <si>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</si>
  <si>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</si>
  <si>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</si>
  <si>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</si>
  <si>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</si>
  <si>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</si>
  <si>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</si>
  <si>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</si>
  <si>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</si>
  <si>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</si>
  <si>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</si>
  <si>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</si>
  <si>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</si>
  <si>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</si>
  <si>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</si>
  <si>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</si>
  <si>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</si>
  <si>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</si>
  <si>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</si>
  <si>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</si>
  <si>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</si>
  <si>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</si>
  <si>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</si>
  <si>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</si>
  <si>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</si>
  <si>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</si>
  <si>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</si>
  <si>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</si>
  <si>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</si>
  <si>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</si>
  <si>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</si>
  <si>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</si>
  <si>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</si>
  <si>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</si>
  <si>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</si>
  <si>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</si>
  <si>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</si>
  <si>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</si>
  <si>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</si>
  <si>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</si>
  <si>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</si>
  <si>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</si>
  <si>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</si>
  <si>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</si>
  <si>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</si>
  <si>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</si>
  <si>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</si>
  <si>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</si>
  <si>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</si>
  <si>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</si>
  <si>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</si>
  <si>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</si>
  <si>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</si>
  <si>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</si>
  <si>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</si>
  <si>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</si>
  <si>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</si>
  <si>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</si>
  <si>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</si>
  <si>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</si>
  <si>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</si>
  <si>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</si>
  <si>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</si>
  <si>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</si>
  <si>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</si>
  <si>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</si>
  <si>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</si>
  <si>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</si>
  <si>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</si>
  <si>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</si>
  <si>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</si>
  <si>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</si>
  <si>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</si>
  <si>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</si>
  <si>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</si>
  <si>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</si>
  <si>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</si>
  <si>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</si>
  <si>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</si>
  <si>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</si>
  <si>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</si>
  <si>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</si>
  <si>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</si>
  <si>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</si>
  <si>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</si>
  <si>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</si>
  <si>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</si>
  <si>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</si>
  <si>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</si>
  <si>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</si>
  <si>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</si>
  <si>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</si>
  <si>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</si>
  <si>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</si>
  <si>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</si>
  <si>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</si>
  <si>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</si>
  <si>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</si>
  <si>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</si>
  <si>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</si>
  <si>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</si>
  <si>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</si>
  <si>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</si>
  <si>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</si>
  <si>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</si>
  <si>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</si>
  <si>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</si>
  <si>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</si>
  <si>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</si>
  <si>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</si>
  <si>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</si>
  <si>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</si>
  <si>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</si>
  <si>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</si>
  <si>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</si>
  <si>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</si>
  <si>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</si>
  <si>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</si>
  <si>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</si>
  <si>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</si>
  <si>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</si>
  <si>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</si>
  <si>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</si>
  <si>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</si>
  <si>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</si>
  <si>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</si>
  <si>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</si>
  <si>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</si>
  <si>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</si>
  <si>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</si>
  <si>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</si>
  <si>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</si>
  <si>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</si>
  <si>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</si>
  <si>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</si>
  <si>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</si>
  <si>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</si>
  <si>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</si>
  <si>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</si>
  <si>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</si>
  <si>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</si>
  <si>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</si>
  <si>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</si>
  <si>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</si>
  <si>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</si>
  <si>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</si>
  <si>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</si>
  <si>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</si>
  <si>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</si>
  <si>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</si>
  <si>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</si>
  <si>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</si>
  <si>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</si>
  <si>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</si>
  <si>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</si>
  <si>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</si>
  <si>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</si>
  <si>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</si>
  <si>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</si>
  <si>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</si>
  <si>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</si>
  <si>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</si>
  <si>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</si>
  <si>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</si>
  <si>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</si>
  <si>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</si>
  <si>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</si>
  <si>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</si>
  <si>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</si>
  <si>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</si>
  <si>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</si>
  <si>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</si>
  <si>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</si>
  <si>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</si>
  <si>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</si>
  <si>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</si>
  <si>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</si>
  <si>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</si>
  <si>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</si>
  <si>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</si>
  <si>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</si>
  <si>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</si>
  <si>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</si>
  <si>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</si>
  <si>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</si>
  <si>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</si>
  <si>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</si>
  <si>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</si>
  <si>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</si>
  <si>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</si>
  <si>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</si>
  <si>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</si>
  <si>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</si>
  <si>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</si>
  <si>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</si>
  <si>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</si>
  <si>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</si>
  <si>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</si>
  <si>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</si>
  <si>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</si>
  <si>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</si>
  <si>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</si>
  <si>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</si>
  <si>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</si>
  <si>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</si>
  <si>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</si>
  <si>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</si>
  <si>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</si>
  <si>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</si>
  <si>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</si>
  <si>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</si>
  <si>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</si>
  <si>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</si>
  <si>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</si>
  <si>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</si>
  <si>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</si>
  <si>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</si>
  <si>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</si>
  <si>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</si>
  <si>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</si>
  <si>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</si>
  <si>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</si>
  <si>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</si>
  <si>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</si>
  <si>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</si>
  <si>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</si>
  <si>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</si>
  <si>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</si>
  <si>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</si>
  <si>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</si>
  <si>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</si>
  <si>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</si>
  <si>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</si>
  <si>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</si>
  <si>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</si>
  <si>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</si>
  <si>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</si>
  <si>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</si>
  <si>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</si>
  <si>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</si>
  <si>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</si>
  <si>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</si>
  <si>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</si>
  <si>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</si>
  <si>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</si>
  <si>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</si>
  <si>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</si>
  <si>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</si>
  <si>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</si>
  <si>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</si>
  <si>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</si>
  <si>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</si>
  <si>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</si>
  <si>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</si>
  <si>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</si>
  <si>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</si>
  <si>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</si>
  <si>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</si>
  <si>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</si>
  <si>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</si>
  <si>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</si>
  <si>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</si>
  <si>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</si>
  <si>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</si>
  <si>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</si>
  <si>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</si>
  <si>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</si>
  <si>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</si>
  <si>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</si>
  <si>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</si>
  <si>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</si>
  <si>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</si>
  <si>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</si>
  <si>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</si>
  <si>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</si>
  <si>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</si>
  <si>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</si>
  <si>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</si>
  <si>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</si>
  <si>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</si>
  <si>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</si>
  <si>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</si>
  <si>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</si>
  <si>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</si>
  <si>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</si>
  <si>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</si>
  <si>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</si>
  <si>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</si>
  <si>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</si>
  <si>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</si>
  <si>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</si>
  <si>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</si>
  <si>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</si>
  <si>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</si>
  <si>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</si>
  <si>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</si>
  <si>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</si>
  <si>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</si>
  <si>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</si>
  <si>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</si>
  <si>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</si>
  <si>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</si>
  <si>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</si>
  <si>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</si>
  <si>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</si>
  <si>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</si>
  <si>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</si>
  <si>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</si>
  <si>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</si>
  <si>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</si>
  <si>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</si>
  <si>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</si>
  <si>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</si>
  <si>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</si>
  <si>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</si>
  <si>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</si>
  <si>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</si>
  <si>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</si>
  <si>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</si>
  <si>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</si>
  <si>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</si>
  <si>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</si>
  <si>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</si>
  <si>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</si>
  <si>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</si>
  <si>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</si>
  <si>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</si>
  <si>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</si>
  <si>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</si>
  <si>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</si>
  <si>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</si>
  <si>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</si>
  <si>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</si>
  <si>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</si>
  <si>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</si>
  <si>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</si>
  <si>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</si>
  <si>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</si>
  <si>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</si>
  <si>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</si>
  <si>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</si>
  <si>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</si>
  <si>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</si>
  <si>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</si>
  <si>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</si>
  <si>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</si>
  <si>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</si>
  <si>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</si>
  <si>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</si>
  <si>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</si>
  <si>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</si>
  <si>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</si>
  <si>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</si>
  <si>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</si>
  <si>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</si>
  <si>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</si>
  <si>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</si>
  <si>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</si>
  <si>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</si>
  <si>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</si>
  <si>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</si>
  <si>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</si>
  <si>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</si>
  <si>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</si>
  <si>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</si>
  <si>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</si>
  <si>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</si>
  <si>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</si>
  <si>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</si>
  <si>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</si>
  <si>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</si>
  <si>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</si>
  <si>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</si>
  <si>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</si>
  <si>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</si>
  <si>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</si>
  <si>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</si>
  <si>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</si>
  <si>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</si>
  <si>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</si>
  <si>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</si>
  <si>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</si>
  <si>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</si>
  <si>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</si>
  <si>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</si>
  <si>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</si>
  <si>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</si>
  <si>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</si>
  <si>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</si>
  <si>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</si>
  <si>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</si>
  <si>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</si>
  <si>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</si>
  <si>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</si>
  <si>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</si>
  <si>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</si>
  <si>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</si>
  <si>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</si>
  <si>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</si>
  <si>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</si>
  <si>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</si>
  <si>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</si>
  <si>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</si>
  <si>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</si>
  <si>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</si>
  <si>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</si>
  <si>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</si>
  <si>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</si>
  <si>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</si>
  <si>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</si>
  <si>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</si>
  <si>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</si>
  <si>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</si>
  <si>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</si>
  <si>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</si>
  <si>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</si>
  <si>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</si>
  <si>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</si>
  <si>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</si>
  <si>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</si>
  <si>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</si>
  <si>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</si>
  <si>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</si>
  <si>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</si>
  <si>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</si>
  <si>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</si>
  <si>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</si>
  <si>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</si>
  <si>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</si>
  <si>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</si>
  <si>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</si>
  <si>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</si>
  <si>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</si>
  <si>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</si>
  <si>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</si>
  <si>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</si>
  <si>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</si>
  <si>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</si>
  <si>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</si>
  <si>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</si>
  <si>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</si>
  <si>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</si>
  <si>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</si>
  <si>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</si>
  <si>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</si>
  <si>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</si>
  <si>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</si>
  <si>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</si>
  <si>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</si>
  <si>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</si>
  <si>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</si>
  <si>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</si>
  <si>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</si>
  <si>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</si>
  <si>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</si>
  <si>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</si>
  <si>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</si>
  <si>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</si>
  <si>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</si>
  <si>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</si>
  <si>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</si>
  <si>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</si>
  <si>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</si>
  <si>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</si>
  <si>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</si>
  <si>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</si>
  <si>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</si>
  <si>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</si>
  <si>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</si>
  <si>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</si>
  <si>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</si>
  <si>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</si>
  <si>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</si>
  <si>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</si>
  <si>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</si>
  <si>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</si>
  <si>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</si>
  <si>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</si>
  <si>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</si>
  <si>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</si>
  <si>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</si>
  <si>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</si>
  <si>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</si>
  <si>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</si>
  <si>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</si>
  <si>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</si>
  <si>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</si>
  <si>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</si>
  <si>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</si>
  <si>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</si>
  <si>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</si>
  <si>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</si>
  <si>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</si>
  <si>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</si>
  <si>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</si>
  <si>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</si>
  <si>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</si>
  <si>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</si>
  <si>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</si>
  <si>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</si>
  <si>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</si>
  <si>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</si>
  <si>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</si>
  <si>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</si>
  <si>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</si>
  <si>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</si>
  <si>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</si>
  <si>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</si>
  <si>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</si>
  <si>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</si>
  <si>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</si>
  <si>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</si>
  <si>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</si>
  <si>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</si>
  <si>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</si>
  <si>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</si>
  <si>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</si>
  <si>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</si>
  <si>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</si>
  <si>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</si>
  <si>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</si>
  <si>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</si>
  <si>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</si>
  <si>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</si>
  <si>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</si>
  <si>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</si>
  <si>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</si>
  <si>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</si>
  <si>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</si>
  <si>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</si>
  <si>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</si>
  <si>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</si>
  <si>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</si>
  <si>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</si>
  <si>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</si>
  <si>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</si>
  <si>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</si>
  <si>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</si>
  <si>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</si>
  <si>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</si>
  <si>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</si>
  <si>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</si>
  <si>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</si>
  <si>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</si>
  <si>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</si>
  <si>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</si>
  <si>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</si>
  <si>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</si>
  <si>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</si>
  <si>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</si>
  <si>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</si>
  <si>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</si>
  <si>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</si>
  <si>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</si>
  <si>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</si>
  <si>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</si>
  <si>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</si>
  <si>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</si>
  <si>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</si>
  <si>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</si>
  <si>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</si>
  <si>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</si>
  <si>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</si>
  <si>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</si>
  <si>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</si>
  <si>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</si>
  <si>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</si>
  <si>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</si>
  <si>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</si>
  <si>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</si>
  <si>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</si>
  <si>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</si>
  <si>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</si>
  <si>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</si>
  <si>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</si>
  <si>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</si>
  <si>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</si>
  <si>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</si>
  <si>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</si>
  <si>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</si>
  <si>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</si>
  <si>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</si>
  <si>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</si>
  <si>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</si>
  <si>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</si>
  <si>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</si>
  <si>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</si>
  <si>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</si>
  <si>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</si>
  <si>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</si>
  <si>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</si>
  <si>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</si>
  <si>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</si>
  <si>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</si>
  <si>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</si>
  <si>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</si>
  <si>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</si>
  <si>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</si>
  <si>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</si>
  <si>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</si>
  <si>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</si>
  <si>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</si>
  <si>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</si>
  <si>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</si>
  <si>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</si>
  <si>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</si>
  <si>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</si>
  <si>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</si>
  <si>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</si>
  <si>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</si>
  <si>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</si>
  <si>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</si>
  <si>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</si>
  <si>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</si>
  <si>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</si>
  <si>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</si>
  <si>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</si>
  <si>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</si>
  <si>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</si>
  <si>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</si>
  <si>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</si>
  <si>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</si>
  <si>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</si>
  <si>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</si>
  <si>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</si>
  <si>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</si>
  <si>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</si>
  <si>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</si>
  <si>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</si>
  <si>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</si>
  <si>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</si>
  <si>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</si>
  <si>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</si>
  <si>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</si>
  <si>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</si>
  <si>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</si>
  <si>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</si>
  <si>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</si>
  <si>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</si>
  <si>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</si>
  <si>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</si>
  <si>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</si>
  <si>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</si>
  <si>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</si>
  <si>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</si>
  <si>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</si>
  <si>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</si>
  <si>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</si>
  <si>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</si>
  <si>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</si>
  <si>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</si>
  <si>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</si>
  <si>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</si>
  <si>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</si>
  <si>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</si>
  <si>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</si>
  <si>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</si>
  <si>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</si>
  <si>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</si>
  <si>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</si>
  <si>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</si>
  <si>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</si>
  <si>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</si>
  <si>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</si>
  <si>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</si>
  <si>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</si>
  <si>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</si>
  <si>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</si>
  <si>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</si>
  <si>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</si>
  <si>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</si>
  <si>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</si>
  <si>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</si>
  <si>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</si>
  <si>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</si>
  <si>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</si>
  <si>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</si>
  <si>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</si>
  <si>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</si>
  <si>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</si>
  <si>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</si>
  <si>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</si>
  <si>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</si>
  <si>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</si>
  <si>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</si>
  <si>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</si>
  <si>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</si>
  <si>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</si>
  <si>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</si>
  <si>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</si>
  <si>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</si>
  <si>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</si>
  <si>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</si>
  <si>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</si>
  <si>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</si>
  <si>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</si>
  <si>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</si>
  <si>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</si>
  <si>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</si>
  <si>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</si>
  <si>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</si>
  <si>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</si>
  <si>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</si>
  <si>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</si>
  <si>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</si>
  <si>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</si>
  <si>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</si>
  <si>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</si>
  <si>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</si>
  <si>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</si>
  <si>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</si>
  <si>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</si>
  <si>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</si>
  <si>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</si>
  <si>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</si>
  <si>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</si>
  <si>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</si>
  <si>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</si>
  <si>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</si>
  <si>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</si>
  <si>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</si>
  <si>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</si>
  <si>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</si>
  <si>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</si>
  <si>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</si>
  <si>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</si>
  <si>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</si>
  <si>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</si>
  <si>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</si>
  <si>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</si>
  <si>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</si>
  <si>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</si>
  <si>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</si>
  <si>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</si>
  <si>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</si>
  <si>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</si>
  <si>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</si>
  <si>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</si>
  <si>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</si>
  <si>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</si>
  <si>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</si>
  <si>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</si>
  <si>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</si>
  <si>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</si>
  <si>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</si>
  <si>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</si>
  <si>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</si>
  <si>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</si>
  <si>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</si>
  <si>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</si>
  <si>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</si>
  <si>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</si>
  <si>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</si>
  <si>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</si>
  <si>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</si>
  <si>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</si>
  <si>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</si>
  <si>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</si>
  <si>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</si>
  <si>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</si>
  <si>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</si>
  <si>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</si>
  <si>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</si>
  <si>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</si>
  <si>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</si>
  <si>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</si>
  <si>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</si>
  <si>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</si>
  <si>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</si>
  <si>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</si>
  <si>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</si>
  <si>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</si>
  <si>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</si>
  <si>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</si>
  <si>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</si>
  <si>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</si>
  <si>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</si>
  <si>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</si>
  <si>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</si>
  <si>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</si>
  <si>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</si>
  <si>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</si>
  <si>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</si>
  <si>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</si>
  <si>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</si>
  <si>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</si>
  <si>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</si>
  <si>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</si>
  <si>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</si>
  <si>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</si>
  <si>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</si>
  <si>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</si>
  <si>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</si>
  <si>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</si>
  <si>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</si>
  <si>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</si>
  <si>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</si>
  <si>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</si>
  <si>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</si>
  <si>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</si>
  <si>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</si>
  <si>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</si>
  <si>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</si>
  <si>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</si>
  <si>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</si>
  <si>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</si>
  <si>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</si>
  <si>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</si>
  <si>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</si>
  <si>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</si>
  <si>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</si>
  <si>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</si>
  <si>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</si>
  <si>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</si>
  <si>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</si>
  <si>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</si>
  <si>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</si>
  <si>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</si>
  <si>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</si>
  <si>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</si>
  <si>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</si>
  <si>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</si>
  <si>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</si>
  <si>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</si>
  <si>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</si>
  <si>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</si>
  <si>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</si>
  <si>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</si>
  <si>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</si>
  <si>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</si>
  <si>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</si>
  <si>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</si>
  <si>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</si>
  <si>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</si>
  <si>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</si>
  <si>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</si>
  <si>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</si>
  <si>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</si>
  <si>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</si>
  <si>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</si>
  <si>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</si>
  <si>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</si>
  <si>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</si>
  <si>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</si>
  <si>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</si>
  <si>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</si>
  <si>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</si>
  <si>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</si>
  <si>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</si>
  <si>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</si>
  <si>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</si>
  <si>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</si>
  <si>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</si>
  <si>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</si>
  <si>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</si>
  <si>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</si>
  <si>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</si>
  <si>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</si>
  <si>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</si>
  <si>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</si>
  <si>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</si>
  <si>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</si>
  <si>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</si>
  <si>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</si>
  <si>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</si>
  <si>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</si>
  <si>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</si>
  <si>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</si>
  <si>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</si>
  <si>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</si>
  <si>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</si>
  <si>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</si>
  <si>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</si>
  <si>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</si>
  <si>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</si>
  <si>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</si>
  <si>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</si>
  <si>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</si>
  <si>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</si>
  <si>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</si>
  <si>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</si>
  <si>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</si>
  <si>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</si>
  <si>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</si>
  <si>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</si>
  <si>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</si>
  <si>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</si>
  <si>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</si>
  <si>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</si>
  <si>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</si>
  <si>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</si>
  <si>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</si>
  <si>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</si>
  <si>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</si>
  <si>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</si>
  <si>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</si>
  <si>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</si>
  <si>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</si>
  <si>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</si>
  <si>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</si>
  <si>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</si>
  <si>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</si>
  <si>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</si>
  <si>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</si>
  <si>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</si>
  <si>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</si>
  <si>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</si>
  <si>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</si>
  <si>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</si>
  <si>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</si>
  <si>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</si>
  <si>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</si>
  <si>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</si>
  <si>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</si>
  <si>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</si>
  <si>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</si>
  <si>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</si>
  <si>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</si>
  <si>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</si>
  <si>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</si>
  <si>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</si>
  <si>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</si>
  <si>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</si>
  <si>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</si>
  <si>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</si>
  <si>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</si>
  <si>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</si>
  <si>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</si>
  <si>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</si>
  <si>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</si>
  <si>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</si>
  <si>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</si>
  <si>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</si>
  <si>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</si>
  <si>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</si>
  <si>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</si>
  <si>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</si>
  <si>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</si>
  <si>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</si>
  <si>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</si>
  <si>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</si>
  <si>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</si>
  <si>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</si>
  <si>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</si>
  <si>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</si>
  <si>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</si>
  <si>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</si>
  <si>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</si>
  <si>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</si>
  <si>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</si>
  <si>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</si>
  <si>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</si>
  <si>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</si>
  <si>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</si>
  <si>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</si>
  <si>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</si>
  <si>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</si>
  <si>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</si>
  <si>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</si>
  <si>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</si>
  <si>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</si>
  <si>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</si>
  <si>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</si>
  <si>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</si>
  <si>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</si>
  <si>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</si>
  <si>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</si>
  <si>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</si>
  <si>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</si>
  <si>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</si>
  <si>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</si>
  <si>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</si>
  <si>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</si>
  <si>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</si>
  <si>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</si>
  <si>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</si>
  <si>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</si>
  <si>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</si>
  <si>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</si>
  <si>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</si>
  <si>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</si>
  <si>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</si>
  <si>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</si>
  <si>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</si>
  <si>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</si>
  <si>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</si>
  <si>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</si>
  <si>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</si>
  <si>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</si>
  <si>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</si>
  <si>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</si>
  <si>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</si>
  <si>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</si>
  <si>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</si>
  <si>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</si>
  <si>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</si>
  <si>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</si>
  <si>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</si>
  <si>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</si>
  <si>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</si>
  <si>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</si>
  <si>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</si>
  <si>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</si>
  <si>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</si>
  <si>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</si>
  <si>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</si>
  <si>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</si>
  <si>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</si>
  <si>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</si>
  <si>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</si>
  <si>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</si>
  <si>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</si>
  <si>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</si>
  <si>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</si>
  <si>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</si>
  <si>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</si>
  <si>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</si>
  <si>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</si>
  <si>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</si>
  <si>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</si>
  <si>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</si>
  <si>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</si>
  <si>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</si>
  <si>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</si>
  <si>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</si>
  <si>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</si>
  <si>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</si>
  <si>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</si>
  <si>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</si>
  <si>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</si>
  <si>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</si>
  <si>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</si>
  <si>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</si>
  <si>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</si>
  <si>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</si>
  <si>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</si>
  <si>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</si>
  <si>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</si>
  <si>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</si>
  <si>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</si>
  <si>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</si>
  <si>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</si>
  <si>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</si>
  <si>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</si>
  <si>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</si>
  <si>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</si>
  <si>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</si>
  <si>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</si>
  <si>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</si>
  <si>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</si>
  <si>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</si>
  <si>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</si>
  <si>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</si>
  <si>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</si>
  <si>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</si>
  <si>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</si>
  <si>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</si>
  <si>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</si>
  <si>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</si>
  <si>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</si>
  <si>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</si>
  <si>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</si>
  <si>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</si>
  <si>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</si>
  <si>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</si>
  <si>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</si>
  <si>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</si>
  <si>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</si>
  <si>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</si>
  <si>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</si>
  <si>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</si>
  <si>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</si>
  <si>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</si>
  <si>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</si>
  <si>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</si>
  <si>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</si>
  <si>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</si>
  <si>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</si>
  <si>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</si>
  <si>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</si>
  <si>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</si>
  <si>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</si>
  <si>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</si>
  <si>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</si>
  <si>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</si>
  <si>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</si>
  <si>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</si>
  <si>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</si>
  <si>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</si>
  <si>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</si>
  <si>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</si>
  <si>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</si>
  <si>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</si>
  <si>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</si>
  <si>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</si>
  <si>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</si>
  <si>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</si>
  <si>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</si>
  <si>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</si>
  <si>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</si>
  <si>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</si>
  <si>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</si>
  <si>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</si>
  <si>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</si>
  <si>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</si>
  <si>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</si>
  <si>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</si>
  <si>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</si>
  <si>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</si>
  <si>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</si>
  <si>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</si>
  <si>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</si>
  <si>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</si>
  <si>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</si>
  <si>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</si>
  <si>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</si>
  <si>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</si>
  <si>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</si>
  <si>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</si>
  <si>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</si>
  <si>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</si>
  <si>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</si>
  <si>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</si>
  <si>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</si>
  <si>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</si>
  <si>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</si>
  <si>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</si>
  <si>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</si>
  <si>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</si>
  <si>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</si>
  <si>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</si>
  <si>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</si>
  <si>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</si>
  <si>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</si>
  <si>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</si>
  <si>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</si>
  <si>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</si>
  <si>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</si>
  <si>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</si>
  <si>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</si>
  <si>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</si>
  <si>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</si>
  <si>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</si>
  <si>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</si>
  <si>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</si>
  <si>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</si>
  <si>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</si>
  <si>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</si>
  <si>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</si>
  <si>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</si>
  <si>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</si>
  <si>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</si>
  <si>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</si>
  <si>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</si>
  <si>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</si>
  <si>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</si>
  <si>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</si>
  <si>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</si>
  <si>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</si>
  <si>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</si>
  <si>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</si>
  <si>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</si>
  <si>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</si>
  <si>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</si>
  <si>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</si>
  <si>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</si>
  <si>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</si>
  <si>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</si>
  <si>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</si>
  <si>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</si>
  <si>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</si>
  <si>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</si>
  <si>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</si>
  <si>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</si>
  <si>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</si>
  <si>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</si>
  <si>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</si>
  <si>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</si>
  <si>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</si>
  <si>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</si>
  <si>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</si>
  <si>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</si>
  <si>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</si>
  <si>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</si>
  <si>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</si>
  <si>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</si>
  <si>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</si>
  <si>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</si>
  <si>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</si>
  <si>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</si>
  <si>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</si>
  <si>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</si>
  <si>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</si>
  <si>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</si>
  <si>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</si>
  <si>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</si>
  <si>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</si>
  <si>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</si>
  <si>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</si>
  <si>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</si>
  <si>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</si>
  <si>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</si>
  <si>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</si>
  <si>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</si>
  <si>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</si>
  <si>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</si>
  <si>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</si>
  <si>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</si>
  <si>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</si>
  <si>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</si>
  <si>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</si>
  <si>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</si>
  <si>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</si>
  <si>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</si>
  <si>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</si>
  <si>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</si>
  <si>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</si>
  <si>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</si>
  <si>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</si>
  <si>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</si>
  <si>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</si>
  <si>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</si>
  <si>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</si>
  <si>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</si>
  <si>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</si>
  <si>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</si>
  <si>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</si>
  <si>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</si>
  <si>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</si>
  <si>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</si>
  <si>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</si>
  <si>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</si>
  <si>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</si>
  <si>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</si>
  <si>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</si>
  <si>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</si>
  <si>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</si>
  <si>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</si>
  <si>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</si>
  <si>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</si>
  <si>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</si>
  <si>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</si>
  <si>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</si>
  <si>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</si>
  <si>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</si>
  <si>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</si>
  <si>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</si>
  <si>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</si>
  <si>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</si>
  <si>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</si>
  <si>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</si>
  <si>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</si>
  <si>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</si>
  <si>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</si>
  <si>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</si>
  <si>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</si>
  <si>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</si>
  <si>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</si>
  <si>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</si>
  <si>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</si>
  <si>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</si>
  <si>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</si>
  <si>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</si>
  <si>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</si>
  <si>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</si>
  <si>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</si>
  <si>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</si>
  <si>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</si>
  <si>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</si>
  <si>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</si>
  <si>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</si>
  <si>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</si>
  <si>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</si>
  <si>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</si>
  <si>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</si>
  <si>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</si>
  <si>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</si>
  <si>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</si>
  <si>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</si>
  <si>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</si>
  <si>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</si>
  <si>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</si>
  <si>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</si>
  <si>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</si>
  <si>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</si>
  <si>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</si>
  <si>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</si>
  <si>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</si>
  <si>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</si>
  <si>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</si>
  <si>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</si>
  <si>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</si>
  <si>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</si>
  <si>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</si>
  <si>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</si>
  <si>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</si>
  <si>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</si>
  <si>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</si>
  <si>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</si>
  <si>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</si>
  <si>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</si>
  <si>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</si>
  <si>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</si>
  <si>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</si>
  <si>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</si>
  <si>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</si>
  <si>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</si>
  <si>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</si>
  <si>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</si>
  <si>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</si>
  <si>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</si>
  <si>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</si>
  <si>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</si>
  <si>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</si>
  <si>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</si>
  <si>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</si>
  <si>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</si>
  <si>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</si>
  <si>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</si>
  <si>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</si>
  <si>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</si>
  <si>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</si>
  <si>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</si>
  <si>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</si>
  <si>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</si>
  <si>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</si>
  <si>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</si>
  <si>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</si>
  <si>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</si>
  <si>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</si>
  <si>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</si>
  <si>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</si>
  <si>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</si>
  <si>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</si>
  <si>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</si>
  <si>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</si>
  <si>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</si>
  <si>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</si>
  <si>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</si>
  <si>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</si>
  <si>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</si>
  <si>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</si>
  <si>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</si>
  <si>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</si>
  <si>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</si>
  <si>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</si>
  <si>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</si>
  <si>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</si>
  <si>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</si>
  <si>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</si>
  <si>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</si>
  <si>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</si>
  <si>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</si>
  <si>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</si>
  <si>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</si>
  <si>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</si>
  <si>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</si>
  <si>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</si>
  <si>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</si>
  <si>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</si>
  <si>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</si>
  <si>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</si>
  <si>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</si>
  <si>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</si>
  <si>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</si>
  <si>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</si>
  <si>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</si>
  <si>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</si>
  <si>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</si>
  <si>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</si>
  <si>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</si>
  <si>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</si>
  <si>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</si>
  <si>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</si>
  <si>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</si>
  <si>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</si>
  <si>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</si>
  <si>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</si>
  <si>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</si>
  <si>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</si>
  <si>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</si>
  <si>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</si>
  <si>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</si>
  <si>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</si>
  <si>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</si>
  <si>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</si>
  <si>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</si>
  <si>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</si>
  <si>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</si>
  <si>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</si>
  <si>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</si>
  <si>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</si>
  <si>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</si>
  <si>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</si>
  <si>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</si>
  <si>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</si>
  <si>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</si>
  <si>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</si>
  <si>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</si>
  <si>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</si>
  <si>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</si>
  <si>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</si>
  <si>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</si>
  <si>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</si>
  <si>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</si>
  <si>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</si>
  <si>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</si>
  <si>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</si>
  <si>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</si>
  <si>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</si>
  <si>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</si>
  <si>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</si>
  <si>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</si>
  <si>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</si>
  <si>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</si>
  <si>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</si>
  <si>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</si>
  <si>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</si>
  <si>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</si>
  <si>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</si>
  <si>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</si>
  <si>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</si>
  <si>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</si>
  <si>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</si>
  <si>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</si>
  <si>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</si>
  <si>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</si>
  <si>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</si>
  <si>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</si>
  <si>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</si>
  <si>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</si>
  <si>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</si>
  <si>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</si>
  <si>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</si>
  <si>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</si>
  <si>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</si>
  <si>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</si>
  <si>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</si>
  <si>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</si>
  <si>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</si>
  <si>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</si>
  <si>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</si>
  <si>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</si>
  <si>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</si>
  <si>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</si>
  <si>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</si>
  <si>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</si>
  <si>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</si>
  <si>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</si>
  <si>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</si>
  <si>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</si>
  <si>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</si>
  <si>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</si>
  <si>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</si>
  <si>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</si>
  <si>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</si>
  <si>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</si>
  <si>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</si>
  <si>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</si>
  <si>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</si>
  <si>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</si>
  <si>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</si>
  <si>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</si>
  <si>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</si>
  <si>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</si>
  <si>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</si>
  <si>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</si>
  <si>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</si>
  <si>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</si>
  <si>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</si>
  <si>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</si>
  <si>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</si>
  <si>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</si>
  <si>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</si>
  <si>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</si>
  <si>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</si>
  <si>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</si>
  <si>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</si>
  <si>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</si>
  <si>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</si>
  <si>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</si>
  <si>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</si>
  <si>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</si>
  <si>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</si>
  <si>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</si>
  <si>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</si>
  <si>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</si>
  <si>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</si>
  <si>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</si>
  <si>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</si>
  <si>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</si>
  <si>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</si>
  <si>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</si>
  <si>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</si>
  <si>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</si>
  <si>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</si>
  <si>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</si>
  <si>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</si>
  <si>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</si>
  <si>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</si>
  <si>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</si>
  <si>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</si>
  <si>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</si>
  <si>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</si>
  <si>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</si>
  <si>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</si>
  <si>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</si>
  <si>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</si>
  <si>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</si>
  <si>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</si>
  <si>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</si>
  <si>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</si>
  <si>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</si>
  <si>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</si>
  <si>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</si>
  <si>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</si>
  <si>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</si>
  <si>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</si>
  <si>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</si>
  <si>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</si>
  <si>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</si>
  <si>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</si>
  <si>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</si>
  <si>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</si>
  <si>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</si>
  <si>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</si>
  <si>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</si>
  <si>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</si>
  <si>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</si>
  <si>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</si>
  <si>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</si>
  <si>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</si>
  <si>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</si>
  <si>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</si>
  <si>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</si>
  <si>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</si>
  <si>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</si>
  <si>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</si>
  <si>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</si>
  <si>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</si>
  <si>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</si>
  <si>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</si>
  <si>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</si>
  <si>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</si>
  <si>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</si>
  <si>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</si>
  <si>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</si>
  <si>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</si>
  <si>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</si>
  <si>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</si>
  <si>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</si>
  <si>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</si>
  <si>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</si>
  <si>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</si>
  <si>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</si>
  <si>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</si>
  <si>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</si>
  <si>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</si>
  <si>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</si>
  <si>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</si>
  <si>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</si>
  <si>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</si>
  <si>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</si>
  <si>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</si>
  <si>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</si>
  <si>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</si>
  <si>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</si>
  <si>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</si>
  <si>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</si>
  <si>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</si>
  <si>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</si>
  <si>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</si>
  <si>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</si>
  <si>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</si>
  <si>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</si>
  <si>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</si>
  <si>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</si>
  <si>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</si>
  <si>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</si>
  <si>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</si>
  <si>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</si>
  <si>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</si>
  <si>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</si>
  <si>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</si>
  <si>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</si>
  <si>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</si>
  <si>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</si>
  <si>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</si>
  <si>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</si>
  <si>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</si>
  <si>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</si>
  <si>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</si>
  <si>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</si>
  <si>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</si>
  <si>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</si>
  <si>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</si>
  <si>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</si>
  <si>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</si>
  <si>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</si>
  <si>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</si>
  <si>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</si>
  <si>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</si>
  <si>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</si>
  <si>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</si>
  <si>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</si>
  <si>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</si>
  <si>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</si>
  <si>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</si>
  <si>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</si>
  <si>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</si>
  <si>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</si>
  <si>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</si>
  <si>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</si>
  <si>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</si>
  <si>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</si>
  <si>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</si>
  <si>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</si>
  <si>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</si>
  <si>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</si>
  <si>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</si>
  <si>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</si>
  <si>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</si>
  <si>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</si>
  <si>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</si>
  <si>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</si>
  <si>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</si>
  <si>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</si>
  <si>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</si>
  <si>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</si>
  <si>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</si>
  <si>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</si>
  <si>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</si>
  <si>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</si>
  <si>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</si>
  <si>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</si>
  <si>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</si>
  <si>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</si>
  <si>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</si>
  <si>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</si>
  <si>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</si>
  <si>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</si>
  <si>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</si>
  <si>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</si>
  <si>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</si>
  <si>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</si>
  <si>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</si>
  <si>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</si>
  <si>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</si>
  <si>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</si>
  <si>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</si>
  <si>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</si>
  <si>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</si>
  <si>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</si>
  <si>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</si>
  <si>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</si>
  <si>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</si>
  <si>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</si>
  <si>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</si>
  <si>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</si>
  <si>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</si>
  <si>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</si>
  <si>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</si>
  <si>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</si>
  <si>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</si>
  <si>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</si>
  <si>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</si>
  <si>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</si>
  <si>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</si>
  <si>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</si>
  <si>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</si>
  <si>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</si>
  <si>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</si>
  <si>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</si>
  <si>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</si>
  <si>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</si>
  <si>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</si>
  <si>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</si>
  <si>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</si>
  <si>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</si>
  <si>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</si>
  <si>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</si>
  <si>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</si>
  <si>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</si>
  <si>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</si>
  <si>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</si>
  <si>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</si>
  <si>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</si>
  <si>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</si>
  <si>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</si>
  <si>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</si>
  <si>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</si>
  <si>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</si>
  <si>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</si>
  <si>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</si>
  <si>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</si>
  <si>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</si>
  <si>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</si>
  <si>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</si>
  <si>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</si>
  <si>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</si>
  <si>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</si>
  <si>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</si>
  <si>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</si>
  <si>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</si>
  <si>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</si>
  <si>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</si>
  <si>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</si>
  <si>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</si>
  <si>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</si>
  <si>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</si>
  <si>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</si>
  <si>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</si>
  <si>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</si>
  <si>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</si>
  <si>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</si>
  <si>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</si>
  <si>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</si>
  <si>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</si>
  <si>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</si>
  <si>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</si>
  <si>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</si>
  <si>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</si>
  <si>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</si>
  <si>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</si>
  <si>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</si>
  <si>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</si>
  <si>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</si>
  <si>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</si>
  <si>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</si>
  <si>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</si>
  <si>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</si>
  <si>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</si>
  <si>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</si>
  <si>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</si>
  <si>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</si>
  <si>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</si>
  <si>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</si>
  <si>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</si>
  <si>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</si>
  <si>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</si>
  <si>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</si>
  <si>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</si>
  <si>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</si>
  <si>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</si>
  <si>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</si>
  <si>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</si>
  <si>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</si>
  <si>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</si>
  <si>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</si>
  <si>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</si>
  <si>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</si>
  <si>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</si>
  <si>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</si>
  <si>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</si>
  <si>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</si>
  <si>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</si>
  <si>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</si>
  <si>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</si>
  <si>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</si>
  <si>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</si>
  <si>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</si>
  <si>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</si>
  <si>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</si>
  <si>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</si>
  <si>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</si>
  <si>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</si>
  <si>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</si>
  <si>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</si>
  <si>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</si>
  <si>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</si>
  <si>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</si>
  <si>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</si>
  <si>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</si>
  <si>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</si>
  <si>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</si>
  <si>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</si>
  <si>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</si>
  <si>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</si>
  <si>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</si>
  <si>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</si>
  <si>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</si>
  <si>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</si>
  <si>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</si>
  <si>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</si>
  <si>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</si>
  <si>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</si>
  <si>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</si>
  <si>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</si>
  <si>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</si>
  <si>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</si>
  <si>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</si>
  <si>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</si>
  <si>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</si>
  <si>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</si>
  <si>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</si>
  <si>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</si>
  <si>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</si>
  <si>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</si>
  <si>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</si>
  <si>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</si>
  <si>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</si>
  <si>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</si>
  <si>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</si>
  <si>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</si>
  <si>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</si>
  <si>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</si>
  <si>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</si>
  <si>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</si>
  <si>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</si>
  <si>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</si>
  <si>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</si>
  <si>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</si>
  <si>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</si>
  <si>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</si>
  <si>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</si>
  <si>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</si>
  <si>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</si>
  <si>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</si>
  <si>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</si>
  <si>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</si>
  <si>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</si>
  <si>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</si>
  <si>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</si>
  <si>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</si>
  <si>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</si>
  <si>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</si>
  <si>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</si>
  <si>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</si>
  <si>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</si>
  <si>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</si>
  <si>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</si>
  <si>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</si>
  <si>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</si>
  <si>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</si>
  <si>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</si>
  <si>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</si>
  <si>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</si>
  <si>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</si>
  <si>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</si>
  <si>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</si>
  <si>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</si>
  <si>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</si>
  <si>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</si>
  <si>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</si>
  <si>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</si>
  <si>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</si>
  <si>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</si>
  <si>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</si>
  <si>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</si>
  <si>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</si>
  <si>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</si>
  <si>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</si>
  <si>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</si>
  <si>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</si>
  <si>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</si>
  <si>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</si>
  <si>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</si>
  <si>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</si>
  <si>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</si>
  <si>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</si>
  <si>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</si>
  <si>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</si>
  <si>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</si>
  <si>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</si>
  <si>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</si>
  <si>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</si>
  <si>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</si>
  <si>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</si>
  <si>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</si>
  <si>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</si>
  <si>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</si>
  <si>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</si>
  <si>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</si>
  <si>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</si>
  <si>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</si>
  <si>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</si>
  <si>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</si>
  <si>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</si>
  <si>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</si>
  <si>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</si>
  <si>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</si>
  <si>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</si>
  <si>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</si>
  <si>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</si>
  <si>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</si>
  <si>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</si>
  <si>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</si>
  <si>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</si>
  <si>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</si>
  <si>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</si>
  <si>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</si>
  <si>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</si>
  <si>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</si>
  <si>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</si>
  <si>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</si>
  <si>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</si>
  <si>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</si>
  <si>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</si>
  <si>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</si>
  <si>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</si>
  <si>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</si>
  <si>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</si>
  <si>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</si>
  <si>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</si>
  <si>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</si>
  <si>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</si>
  <si>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</si>
  <si>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</si>
  <si>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</si>
  <si>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</si>
  <si>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</si>
  <si>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</si>
  <si>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</si>
  <si>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</si>
  <si>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</si>
  <si>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</si>
  <si>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</si>
  <si>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</si>
  <si>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</si>
  <si>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</si>
  <si>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</si>
  <si>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</si>
  <si>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</si>
  <si>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</si>
  <si>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</si>
  <si>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</si>
  <si>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</si>
  <si>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</si>
  <si>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</si>
  <si>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</si>
  <si>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</si>
  <si>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</si>
  <si>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</si>
  <si>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</si>
  <si>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</si>
  <si>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</si>
  <si>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</si>
  <si>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</si>
  <si>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</si>
  <si>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</si>
  <si>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</si>
  <si>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</si>
  <si>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</si>
  <si>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</si>
  <si>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</si>
  <si>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</si>
  <si>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</si>
  <si>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</si>
  <si>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</si>
  <si>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</si>
  <si>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</si>
  <si>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</si>
  <si>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</si>
  <si>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</si>
  <si>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</si>
  <si>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</si>
  <si>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</si>
  <si>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</si>
  <si>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</si>
  <si>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</si>
  <si>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</si>
  <si>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</si>
  <si>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</si>
  <si>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</si>
  <si>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</si>
  <si>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</si>
  <si>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</si>
  <si>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</si>
  <si>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</si>
  <si>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</si>
  <si>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</si>
  <si>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</si>
  <si>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</si>
  <si>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</si>
  <si>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</si>
  <si>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</si>
  <si>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</si>
  <si>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</si>
  <si>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</si>
  <si>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</si>
  <si>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</si>
  <si>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</si>
  <si>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</si>
  <si>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</si>
  <si>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</si>
  <si>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</si>
  <si>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</si>
  <si>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</si>
  <si>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</si>
  <si>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</si>
  <si>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</si>
  <si>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</si>
  <si>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</si>
  <si>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</si>
  <si>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</si>
  <si>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</si>
  <si>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</si>
  <si>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</si>
  <si>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</si>
  <si>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</si>
  <si>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</si>
  <si>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</si>
  <si>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</si>
  <si>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</si>
  <si>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</si>
  <si>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</si>
  <si>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</si>
  <si>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</si>
  <si>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</si>
  <si>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</si>
  <si>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</si>
  <si>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</si>
  <si>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</si>
  <si>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</si>
  <si>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</si>
  <si>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</si>
  <si>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</si>
  <si>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</si>
  <si>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</si>
  <si>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</si>
  <si>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</si>
  <si>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</si>
  <si>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</si>
  <si>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</si>
  <si>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</si>
  <si>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</si>
  <si>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</si>
  <si>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</si>
  <si>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</si>
  <si>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</si>
  <si>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</si>
  <si>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</si>
  <si>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</si>
  <si>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</si>
  <si>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</si>
  <si>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</si>
  <si>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</si>
  <si>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</si>
  <si>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</si>
  <si>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</si>
  <si>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</si>
  <si>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</si>
  <si>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</si>
  <si>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</si>
  <si>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</si>
  <si>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</si>
  <si>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</si>
  <si>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</si>
  <si>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</si>
  <si>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</si>
  <si>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</si>
  <si>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</si>
  <si>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</si>
  <si>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</si>
  <si>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</si>
  <si>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</si>
  <si>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</si>
  <si>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</si>
  <si>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</si>
  <si>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</si>
  <si>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</si>
  <si>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</si>
  <si>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</si>
  <si>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</si>
  <si>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</si>
  <si>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</si>
  <si>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</si>
  <si>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</si>
  <si>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</si>
  <si>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</si>
  <si>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</si>
  <si>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</si>
  <si>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</si>
  <si>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</si>
  <si>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</si>
  <si>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</si>
  <si>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</si>
  <si>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</si>
  <si>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</si>
  <si>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</si>
  <si>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</si>
  <si>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</si>
  <si>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</si>
  <si>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</si>
  <si>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</si>
  <si>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</si>
  <si>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</si>
  <si>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</si>
  <si>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</si>
  <si>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</si>
  <si>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</si>
  <si>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</si>
  <si>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</si>
  <si>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</si>
  <si>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</si>
  <si>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</si>
  <si>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</si>
  <si>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</si>
  <si>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</si>
  <si>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</si>
  <si>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</si>
  <si>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</si>
  <si>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</si>
  <si>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</si>
  <si>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</si>
  <si>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</si>
  <si>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</si>
  <si>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</si>
  <si>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</si>
  <si>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</si>
  <si>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</si>
  <si>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</si>
  <si>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</si>
  <si>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</si>
  <si>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</si>
  <si>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</si>
  <si>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</si>
  <si>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</si>
  <si>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</si>
  <si>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</si>
  <si>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</si>
  <si>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</si>
  <si>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</si>
  <si>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</si>
  <si>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</si>
  <si>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</si>
  <si>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</si>
  <si>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</si>
  <si>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</si>
  <si>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</si>
  <si>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</si>
  <si>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</si>
  <si>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</si>
  <si>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</si>
  <si>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</si>
  <si>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</si>
  <si>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</si>
  <si>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</si>
  <si>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</si>
  <si>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</si>
  <si>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</si>
  <si>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</si>
  <si>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</si>
  <si>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</si>
  <si>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</si>
  <si>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</si>
  <si>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</si>
  <si>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</si>
  <si>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</si>
  <si>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</si>
  <si>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</si>
  <si>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</si>
  <si>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</si>
  <si>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</si>
  <si>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</si>
  <si>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</si>
  <si>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</si>
  <si>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</si>
  <si>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</si>
  <si>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</si>
  <si>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</si>
  <si>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</si>
  <si>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</si>
  <si>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</si>
  <si>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</si>
  <si>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</si>
  <si>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</si>
  <si>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</si>
  <si>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</si>
  <si>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</si>
  <si>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</si>
  <si>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</si>
  <si>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</si>
  <si>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</si>
  <si>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</si>
  <si>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</si>
  <si>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</si>
  <si>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</si>
  <si>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</si>
  <si>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</si>
  <si>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</si>
  <si>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</si>
  <si>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</si>
  <si>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</si>
  <si>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</si>
  <si>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</si>
  <si>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</si>
  <si>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</si>
  <si>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</si>
  <si>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</si>
  <si>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</si>
  <si>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</si>
  <si>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</si>
  <si>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</si>
  <si>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</si>
  <si>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</si>
  <si>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</si>
  <si>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</si>
  <si>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</si>
  <si>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</si>
  <si>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</si>
  <si>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</si>
  <si>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</si>
  <si>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</si>
  <si>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</si>
  <si>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</si>
  <si>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</si>
  <si>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</si>
  <si>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</si>
  <si>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</si>
  <si>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</si>
  <si>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</si>
  <si>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</si>
  <si>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</si>
  <si>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</si>
  <si>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</si>
  <si>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</si>
  <si>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</si>
  <si>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</si>
  <si>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</si>
  <si>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</si>
  <si>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</si>
  <si>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</si>
  <si>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</si>
  <si>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</si>
  <si>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</si>
  <si>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</si>
  <si>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</si>
  <si>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</si>
  <si>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</si>
  <si>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</si>
  <si>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</si>
  <si>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</si>
  <si>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</si>
  <si>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</si>
  <si>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</si>
  <si>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</si>
  <si>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</si>
  <si>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</si>
  <si>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</si>
  <si>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</si>
  <si>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</si>
  <si>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</si>
  <si>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</si>
  <si>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</si>
  <si>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</si>
  <si>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</si>
  <si>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</si>
  <si>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</si>
  <si>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</si>
  <si>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</si>
  <si>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</si>
  <si>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</si>
  <si>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</si>
  <si>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</si>
  <si>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</si>
  <si>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</si>
  <si>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</si>
  <si>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</si>
  <si>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</si>
  <si>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</si>
  <si>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</si>
  <si>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</si>
  <si>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</si>
  <si>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</si>
  <si>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</si>
  <si>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</si>
  <si>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</si>
  <si>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</si>
  <si>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</si>
  <si>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</si>
  <si>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</si>
  <si>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</si>
  <si>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</si>
  <si>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</si>
  <si>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</si>
  <si>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</si>
  <si>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</si>
  <si>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</si>
  <si>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</si>
  <si>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</si>
  <si>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</si>
  <si>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</si>
  <si>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</si>
  <si>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</si>
  <si>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</si>
  <si>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</si>
  <si>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</si>
  <si>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</si>
  <si>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</si>
  <si>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</si>
  <si>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</si>
  <si>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</si>
  <si>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</si>
  <si>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</si>
  <si>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</si>
  <si>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</si>
  <si>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</si>
  <si>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</si>
  <si>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</si>
  <si>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</si>
  <si>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</si>
  <si>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</si>
  <si>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</si>
  <si>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</si>
  <si>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</si>
  <si>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</si>
  <si>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</si>
  <si>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</si>
  <si>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</si>
  <si>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</si>
  <si>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</si>
  <si>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</si>
  <si>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</si>
  <si>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</si>
  <si>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</si>
  <si>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</si>
  <si>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</si>
  <si>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</si>
  <si>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</si>
  <si>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</si>
  <si>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</si>
  <si>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</si>
  <si>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</si>
  <si>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</si>
  <si>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</si>
  <si>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</si>
  <si>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</si>
  <si>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</si>
  <si>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</si>
  <si>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</si>
  <si>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</si>
  <si>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</si>
  <si>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</si>
  <si>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</si>
  <si>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</si>
  <si>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</si>
  <si>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</si>
  <si>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</si>
  <si>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</si>
  <si>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</si>
  <si>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</si>
  <si>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</si>
  <si>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</si>
  <si>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</si>
  <si>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</si>
  <si>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</si>
  <si>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</si>
  <si>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</si>
  <si>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</si>
  <si>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</si>
  <si>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</si>
  <si>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</si>
  <si>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</si>
  <si>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</si>
  <si>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</si>
  <si>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</si>
  <si>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</si>
  <si>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</si>
  <si>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</si>
  <si>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</si>
  <si>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</si>
  <si>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</si>
  <si>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</si>
  <si>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</si>
  <si>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</si>
  <si>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</si>
  <si>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</si>
  <si>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</si>
  <si>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</si>
  <si>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</si>
  <si>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</si>
  <si>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</si>
  <si>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</si>
  <si>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</si>
  <si>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</si>
  <si>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</si>
  <si>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</si>
  <si>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</si>
  <si>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</si>
  <si>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</si>
  <si>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</si>
  <si>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</si>
  <si>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</si>
  <si>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</si>
  <si>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</si>
  <si>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</si>
  <si>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</si>
  <si>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</si>
  <si>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</si>
  <si>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</si>
  <si>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</si>
  <si>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</si>
  <si>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</si>
  <si>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</si>
  <si>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</si>
  <si>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</si>
  <si>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</si>
  <si>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</si>
  <si>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</si>
  <si>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</si>
  <si>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</si>
  <si>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</si>
  <si>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</si>
  <si>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</si>
  <si>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</si>
  <si>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</si>
  <si>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</si>
  <si>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</si>
  <si>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</si>
  <si>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</si>
  <si>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</si>
  <si>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</si>
  <si>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</si>
  <si>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</si>
  <si>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</si>
  <si>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</si>
  <si>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</si>
  <si>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</si>
  <si>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</si>
  <si>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</si>
  <si>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</si>
  <si>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</si>
  <si>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</si>
  <si>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</si>
  <si>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</si>
  <si>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</si>
  <si>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</si>
  <si>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</si>
  <si>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</si>
  <si>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</si>
  <si>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</si>
  <si>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</si>
  <si>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</si>
  <si>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</si>
  <si>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</si>
  <si>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</si>
  <si>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</si>
  <si>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</si>
  <si>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</si>
  <si>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</si>
  <si>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</si>
  <si>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</si>
  <si>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</si>
  <si>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</si>
  <si>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</si>
  <si>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</si>
  <si>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</si>
  <si>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</si>
  <si>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</si>
  <si>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</si>
  <si>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</si>
  <si>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</si>
  <si>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</si>
  <si>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</si>
  <si>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</si>
  <si>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</si>
  <si>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</si>
  <si>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</si>
  <si>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</si>
  <si>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</si>
  <si>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</si>
  <si>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</si>
  <si>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</si>
  <si>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</si>
  <si>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</si>
  <si>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</si>
  <si>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</si>
  <si>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</si>
  <si>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</si>
  <si>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</si>
  <si>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</si>
  <si>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</si>
  <si>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</si>
  <si>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</si>
  <si>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</si>
  <si>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</si>
  <si>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</si>
  <si>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</si>
  <si>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</si>
  <si>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</si>
  <si>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</si>
  <si>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</si>
  <si>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</si>
  <si>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</si>
  <si>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</si>
  <si>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</si>
  <si>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</si>
  <si>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</si>
  <si>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</si>
  <si>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</si>
  <si>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</si>
  <si>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</si>
  <si>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</si>
  <si>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</si>
  <si>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</si>
  <si>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</si>
  <si>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</si>
  <si>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</si>
  <si>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</si>
  <si>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</si>
  <si>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</si>
  <si>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</si>
  <si>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</si>
  <si>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</si>
  <si>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</si>
  <si>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</si>
  <si>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</si>
  <si>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</si>
  <si>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</si>
  <si>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</si>
  <si>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</si>
  <si>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</si>
  <si>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</si>
  <si>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</si>
  <si>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</si>
  <si>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</si>
  <si>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</si>
  <si>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</si>
  <si>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</si>
  <si>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</si>
  <si>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</si>
  <si>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</si>
  <si>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</si>
  <si>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</si>
  <si>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</si>
  <si>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</si>
  <si>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</si>
  <si>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</si>
  <si>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</si>
  <si>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</si>
  <si>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</si>
  <si>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</si>
  <si>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</si>
  <si>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</si>
  <si>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</si>
  <si>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</si>
  <si>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</si>
  <si>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</si>
  <si>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</si>
  <si>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</si>
  <si>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</si>
  <si>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</si>
  <si>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</si>
  <si>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</si>
  <si>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</si>
  <si>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</si>
  <si>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</si>
  <si>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</si>
  <si>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</si>
  <si>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</si>
  <si>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</si>
  <si>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</si>
  <si>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</si>
  <si>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</si>
  <si>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</si>
  <si>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</si>
  <si>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</si>
  <si>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</si>
  <si>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</si>
  <si>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</si>
  <si>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</si>
  <si>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</si>
  <si>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</si>
  <si>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</si>
  <si>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</si>
  <si>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</si>
  <si>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</si>
  <si>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</si>
  <si>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</si>
  <si>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</si>
  <si>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</si>
  <si>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</si>
  <si>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</si>
  <si>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</si>
  <si>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</si>
  <si>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</si>
  <si>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</si>
  <si>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</si>
  <si>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</si>
  <si>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</si>
  <si>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</si>
  <si>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</si>
  <si>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</si>
  <si>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</si>
  <si>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</si>
  <si>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</si>
  <si>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</si>
  <si>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</si>
  <si>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</si>
  <si>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</si>
  <si>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</si>
  <si>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</si>
  <si>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</si>
  <si>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</si>
  <si>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</si>
  <si>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</si>
  <si>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</si>
  <si>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</si>
  <si>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</si>
  <si>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</si>
  <si>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</si>
  <si>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</si>
  <si>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</si>
  <si>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</si>
  <si>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</si>
  <si>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</si>
  <si>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</si>
  <si>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</si>
  <si>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</si>
  <si>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</si>
  <si>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</si>
  <si>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</si>
  <si>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</si>
  <si>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</si>
  <si>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</si>
  <si>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</si>
  <si>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</si>
  <si>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</si>
  <si>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</si>
  <si>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</si>
  <si>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</si>
  <si>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</si>
  <si>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</si>
  <si>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</si>
  <si>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</si>
  <si>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</si>
  <si>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</si>
  <si>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</si>
  <si>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</si>
  <si>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</si>
  <si>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</si>
  <si>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</si>
  <si>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</si>
  <si>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</si>
  <si>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</si>
  <si>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</si>
  <si>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</si>
  <si>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</si>
  <si>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</si>
  <si>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</si>
  <si>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</si>
  <si>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</si>
  <si>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</si>
  <si>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</si>
  <si>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</si>
  <si>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</si>
  <si>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</si>
  <si>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</si>
  <si>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</si>
  <si>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</si>
  <si>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</si>
  <si>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</si>
  <si>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</si>
  <si>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</si>
  <si>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</si>
  <si>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</si>
  <si>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</si>
  <si>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</si>
  <si>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</si>
  <si>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</si>
  <si>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</si>
  <si>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</si>
  <si>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</si>
  <si>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</si>
  <si>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</si>
  <si>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</si>
  <si>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</si>
  <si>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</si>
  <si>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</si>
  <si>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</si>
  <si>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</si>
  <si>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</si>
  <si>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</si>
  <si>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</si>
  <si>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</si>
  <si>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</si>
  <si>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</si>
  <si>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</si>
  <si>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</si>
  <si>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</si>
  <si>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</si>
  <si>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</si>
  <si>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</si>
  <si>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</si>
  <si>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</si>
  <si>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</si>
  <si>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</si>
  <si>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</si>
  <si>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</si>
  <si>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</si>
  <si>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</si>
  <si>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</si>
  <si>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</si>
  <si>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</si>
  <si>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</si>
  <si>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</si>
  <si>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</si>
  <si>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</si>
  <si>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</si>
  <si>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</si>
  <si>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</si>
  <si>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</si>
  <si>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</si>
  <si>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</si>
  <si>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</si>
  <si>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</si>
  <si>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</si>
  <si>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</si>
  <si>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</si>
  <si>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</si>
  <si>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</si>
  <si>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</si>
  <si>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</si>
  <si>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</si>
  <si>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</si>
  <si>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</si>
  <si>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</si>
  <si>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</si>
  <si>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</si>
  <si>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</si>
  <si>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</si>
  <si>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</si>
  <si>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</si>
  <si>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</si>
  <si>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</si>
  <si>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</si>
  <si>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</si>
  <si>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</si>
  <si>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</si>
  <si>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</si>
  <si>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</si>
  <si>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</si>
  <si>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</si>
  <si>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</si>
  <si>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</si>
  <si>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</si>
  <si>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</si>
  <si>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</si>
  <si>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</si>
  <si>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</si>
  <si>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</si>
  <si>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</si>
  <si>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</si>
  <si>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</si>
  <si>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</si>
  <si>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</si>
  <si>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</si>
  <si>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</si>
  <si>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</si>
  <si>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</si>
  <si>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</si>
  <si>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</si>
  <si>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</si>
  <si>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</si>
  <si>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</si>
  <si>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</si>
  <si>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</si>
  <si>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</si>
  <si>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</si>
  <si>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</si>
  <si>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</si>
  <si>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</si>
  <si>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</si>
  <si>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</si>
  <si>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</si>
  <si>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</si>
  <si>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</si>
  <si>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</si>
  <si>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</si>
  <si>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</si>
  <si>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</si>
  <si>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</si>
  <si>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</si>
  <si>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</si>
  <si>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</si>
  <si>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</si>
  <si>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</si>
  <si>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</si>
  <si>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</si>
  <si>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</si>
  <si>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</si>
  <si>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</si>
  <si>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</si>
  <si>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</si>
  <si>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</si>
  <si>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</si>
  <si>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</si>
  <si>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</si>
  <si>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</si>
  <si>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</si>
  <si>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</si>
  <si>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</si>
  <si>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</si>
  <si>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</si>
  <si>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</si>
  <si>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</si>
  <si>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</si>
  <si>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</si>
  <si>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</si>
  <si>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</si>
  <si>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</si>
  <si>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</si>
  <si>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</si>
  <si>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</si>
  <si>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</si>
  <si>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</si>
  <si>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</si>
  <si>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</si>
  <si>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</si>
  <si>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</si>
  <si>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</si>
  <si>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</si>
  <si>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</si>
  <si>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</si>
  <si>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</si>
  <si>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</si>
  <si>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</si>
  <si>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</si>
  <si>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</si>
  <si>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</si>
  <si>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</si>
  <si>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</si>
  <si>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</si>
  <si>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</si>
  <si>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</si>
  <si>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</si>
  <si>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</si>
  <si>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</si>
  <si>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</si>
  <si>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</si>
  <si>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</si>
  <si>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</si>
  <si>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</si>
  <si>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</si>
  <si>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</si>
  <si>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</si>
  <si>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</si>
  <si>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</si>
  <si>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</si>
  <si>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</si>
  <si>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</si>
  <si>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</si>
  <si>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</si>
  <si>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</si>
  <si>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</si>
  <si>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</si>
  <si>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</si>
  <si>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</si>
  <si>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</si>
  <si>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</si>
  <si>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</si>
  <si>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</si>
  <si>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</si>
  <si>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</si>
  <si>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</si>
  <si>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</si>
  <si>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</si>
  <si>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</si>
  <si>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</si>
  <si>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</si>
  <si>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</si>
  <si>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</si>
  <si>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</si>
  <si>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</si>
  <si>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</si>
  <si>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</si>
  <si>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</si>
  <si>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</si>
  <si>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</si>
  <si>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</si>
  <si>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</si>
  <si>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</si>
  <si>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</si>
  <si>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</si>
  <si>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</si>
  <si>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</si>
  <si>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</si>
  <si>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</si>
  <si>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</si>
  <si>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</si>
  <si>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</si>
  <si>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</si>
  <si>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</si>
  <si>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</si>
  <si>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</si>
  <si>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</si>
  <si>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</si>
  <si>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</si>
  <si>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</si>
  <si>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</si>
  <si>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</si>
  <si>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</si>
  <si>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</si>
  <si>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</si>
  <si>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</si>
  <si>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</si>
  <si>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</si>
  <si>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</si>
  <si>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</si>
  <si>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</si>
  <si>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</si>
  <si>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</si>
  <si>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</si>
  <si>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</si>
  <si>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</si>
  <si>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</si>
  <si>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</si>
  <si>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</si>
  <si>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</si>
  <si>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</si>
  <si>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</si>
  <si>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</si>
  <si>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</si>
  <si>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</si>
  <si>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</si>
  <si>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</si>
  <si>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</si>
  <si>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</si>
  <si>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</si>
  <si>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</si>
  <si>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</si>
  <si>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</si>
  <si>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</si>
  <si>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</si>
  <si>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</si>
  <si>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</si>
  <si>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</si>
  <si>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</si>
  <si>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</si>
  <si>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</si>
  <si>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</si>
  <si>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</si>
  <si>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</si>
  <si>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</si>
  <si>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</si>
  <si>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</si>
  <si>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</si>
  <si>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</si>
  <si>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</si>
  <si>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</si>
  <si>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</si>
  <si>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</si>
  <si>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</si>
  <si>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</si>
  <si>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</si>
  <si>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</si>
  <si>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</si>
  <si>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</si>
  <si>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</si>
  <si>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</si>
  <si>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</si>
  <si>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</si>
  <si>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</si>
  <si>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</si>
  <si>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</si>
  <si>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</si>
  <si>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</si>
  <si>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</si>
  <si>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</si>
  <si>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</si>
  <si>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</si>
  <si>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</si>
  <si>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</si>
  <si>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</si>
  <si>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</si>
  <si>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</si>
  <si>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</si>
  <si>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</si>
  <si>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</si>
  <si>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</si>
  <si>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</si>
  <si>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</si>
  <si>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</si>
  <si>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</si>
  <si>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</si>
  <si>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</si>
  <si>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</si>
  <si>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</si>
  <si>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</si>
  <si>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</si>
  <si>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</si>
  <si>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</si>
  <si>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</si>
  <si>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</si>
  <si>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</si>
  <si>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</si>
  <si>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</si>
  <si>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</si>
  <si>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</si>
  <si>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</si>
  <si>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</si>
  <si>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</si>
  <si>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</si>
  <si>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</si>
  <si>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</si>
  <si>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</si>
  <si>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</si>
  <si>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</si>
  <si>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</si>
  <si>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</si>
  <si>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</si>
  <si>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</si>
  <si>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</si>
  <si>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</si>
  <si>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</si>
  <si>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</si>
  <si>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</si>
  <si>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</si>
  <si>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</si>
  <si>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</si>
  <si>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</si>
  <si>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</si>
  <si>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</si>
  <si>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</si>
  <si>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</si>
  <si>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</si>
  <si>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</si>
  <si>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</si>
  <si>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</si>
  <si>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</si>
  <si>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</si>
  <si>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</si>
  <si>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</si>
  <si>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</si>
  <si>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</si>
  <si>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</si>
  <si>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</si>
  <si>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</si>
  <si>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</si>
  <si>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</si>
  <si>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</si>
  <si>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</si>
  <si>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</si>
  <si>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</si>
  <si>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</si>
  <si>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</si>
  <si>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</si>
  <si>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</si>
  <si>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</si>
  <si>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</si>
  <si>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</si>
  <si>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</si>
  <si>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</si>
  <si>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</si>
  <si>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</si>
  <si>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</si>
  <si>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</si>
  <si>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</si>
  <si>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</si>
  <si>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</si>
  <si>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</si>
  <si>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</si>
  <si>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</si>
  <si>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</si>
  <si>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</si>
  <si>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</si>
  <si>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</si>
  <si>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</si>
  <si>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</si>
  <si>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</si>
  <si>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</si>
  <si>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</si>
  <si>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</si>
  <si>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</si>
  <si>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</si>
  <si>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</si>
  <si>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</si>
  <si>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</si>
  <si>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</si>
  <si>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</si>
  <si>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</si>
  <si>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</si>
  <si>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</si>
  <si>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</si>
  <si>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</si>
  <si>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</si>
  <si>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</si>
  <si>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</si>
  <si>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</si>
  <si>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</si>
  <si>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</si>
  <si>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</si>
  <si>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</si>
  <si>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</si>
  <si>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</si>
  <si>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</si>
  <si>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</si>
  <si>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</si>
  <si>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</si>
  <si>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</si>
  <si>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</si>
  <si>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</si>
  <si>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</si>
  <si>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</si>
  <si>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</si>
  <si>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</si>
  <si>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</si>
  <si>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</si>
  <si>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</si>
  <si>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</si>
  <si>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</si>
  <si>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</si>
  <si>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</si>
  <si>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</si>
  <si>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</si>
  <si>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</si>
  <si>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</si>
  <si>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</si>
  <si>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</si>
  <si>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</si>
  <si>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</si>
  <si>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</si>
  <si>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</si>
  <si>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</si>
  <si>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</si>
  <si>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</si>
  <si>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</si>
  <si>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</si>
  <si>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</si>
  <si>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</si>
  <si>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</si>
  <si>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</si>
  <si>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</si>
  <si>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</si>
  <si>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</si>
  <si>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</si>
  <si>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</si>
  <si>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</si>
  <si>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</si>
  <si>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</si>
  <si>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</si>
  <si>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</si>
  <si>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</si>
  <si>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</si>
  <si>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</si>
  <si>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</si>
  <si>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</si>
  <si>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</si>
  <si>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</si>
  <si>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</si>
  <si>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</si>
  <si>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</si>
  <si>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</si>
  <si>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</si>
  <si>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</si>
  <si>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</si>
  <si>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</si>
  <si>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</si>
  <si>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</si>
  <si>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</si>
  <si>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</si>
  <si>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</si>
  <si>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</si>
  <si>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</si>
  <si>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</si>
  <si>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</si>
  <si>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</si>
  <si>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</si>
  <si>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</si>
  <si>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</si>
  <si>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</si>
  <si>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</si>
  <si>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</si>
  <si>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</si>
  <si>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</si>
  <si>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</si>
  <si>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</si>
  <si>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</si>
  <si>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</si>
  <si>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</si>
  <si>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</si>
  <si>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</si>
  <si>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</si>
  <si>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</si>
  <si>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</si>
  <si>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</si>
  <si>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</si>
  <si>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</si>
  <si>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</si>
  <si>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</si>
  <si>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</si>
  <si>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</si>
  <si>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</si>
  <si>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</si>
  <si>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</si>
  <si>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</si>
  <si>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</si>
  <si>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</si>
  <si>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</si>
  <si>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</si>
  <si>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</si>
  <si>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</si>
  <si>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</si>
  <si>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</si>
  <si>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</si>
  <si>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</si>
  <si>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</si>
  <si>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</si>
  <si>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</si>
  <si>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</si>
  <si>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</si>
  <si>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</si>
  <si>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</si>
  <si>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</si>
  <si>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</si>
  <si>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</si>
  <si>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</si>
  <si>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</si>
  <si>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</si>
  <si>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</si>
  <si>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</si>
  <si>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</si>
  <si>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</si>
  <si>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</si>
  <si>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</si>
  <si>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</si>
  <si>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</si>
  <si>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</si>
  <si>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</si>
  <si>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</si>
  <si>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</si>
  <si>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</si>
  <si>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</si>
  <si>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</si>
  <si>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</si>
  <si>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</si>
  <si>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</si>
  <si>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</si>
  <si>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</si>
  <si>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</si>
  <si>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</si>
  <si>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</si>
  <si>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</si>
  <si>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</si>
  <si>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</si>
  <si>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</si>
  <si>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</si>
  <si>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</si>
  <si>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</si>
  <si>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</si>
  <si>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</si>
  <si>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</si>
  <si>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</si>
  <si>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</si>
  <si>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</si>
  <si>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</si>
  <si>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</si>
  <si>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</si>
  <si>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</si>
  <si>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</si>
  <si>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</si>
  <si>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</si>
  <si>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</si>
  <si>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</si>
  <si>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</si>
  <si>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</si>
  <si>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</si>
  <si>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</si>
  <si>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</si>
  <si>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</si>
  <si>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</si>
  <si>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</si>
  <si>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</si>
  <si>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</si>
  <si>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</si>
  <si>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</si>
  <si>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</si>
  <si>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</si>
  <si>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</si>
  <si>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</si>
  <si>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</si>
  <si>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</si>
  <si>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</si>
  <si>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</si>
  <si>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</si>
  <si>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</si>
  <si>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</si>
  <si>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</si>
  <si>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</si>
  <si>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</si>
  <si>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</si>
  <si>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</si>
  <si>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</si>
  <si>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</si>
  <si>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</si>
  <si>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</si>
  <si>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</si>
  <si>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</si>
  <si>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</si>
  <si>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</si>
  <si>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</si>
  <si>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</si>
  <si>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</si>
  <si>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</si>
  <si>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</si>
  <si>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</si>
  <si>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</si>
  <si>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</si>
  <si>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</si>
  <si>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</si>
  <si>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</si>
  <si>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</si>
  <si>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</si>
  <si>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</si>
  <si>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</si>
  <si>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</si>
  <si>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</si>
  <si>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</si>
  <si>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</si>
  <si>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</si>
  <si>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</si>
  <si>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</si>
  <si>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</si>
  <si>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</si>
  <si>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</si>
  <si>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</si>
  <si>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</si>
  <si>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</si>
  <si>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</si>
  <si>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</si>
  <si>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</si>
  <si>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</si>
  <si>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</si>
  <si>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</si>
  <si>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</si>
  <si>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</si>
  <si>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</si>
  <si>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</si>
  <si>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</si>
  <si>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</si>
  <si>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</si>
  <si>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</si>
  <si>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</si>
  <si>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</si>
  <si>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</si>
  <si>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</si>
  <si>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</si>
  <si>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</si>
  <si>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</si>
  <si>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</si>
  <si>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</si>
  <si>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</si>
  <si>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</si>
  <si>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</si>
  <si>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</si>
  <si>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</si>
  <si>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</si>
  <si>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</si>
  <si>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</si>
  <si>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</si>
  <si>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</si>
  <si>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</si>
  <si>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</si>
  <si>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</si>
  <si>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</si>
  <si>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</si>
  <si>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</si>
  <si>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</si>
  <si>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</si>
  <si>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</si>
  <si>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</si>
  <si>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</si>
  <si>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</si>
  <si>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</si>
  <si>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</si>
  <si>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</si>
  <si>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</si>
  <si>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</si>
  <si>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</si>
  <si>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</si>
  <si>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</si>
  <si>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</si>
  <si>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</si>
  <si>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</si>
  <si>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</si>
  <si>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</si>
  <si>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</si>
  <si>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</si>
  <si>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</si>
  <si>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</si>
  <si>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</si>
  <si>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</si>
  <si>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</si>
  <si>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</si>
  <si>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</si>
  <si>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</si>
  <si>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</si>
  <si>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</si>
  <si>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</si>
  <si>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</si>
  <si>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</si>
  <si>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</si>
  <si>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</si>
  <si>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</si>
  <si>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</si>
  <si>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</si>
  <si>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</si>
  <si>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</si>
  <si>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</si>
  <si>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</si>
  <si>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</si>
  <si>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</si>
  <si>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</si>
  <si>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</si>
  <si>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</si>
  <si>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</si>
  <si>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</si>
  <si>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</si>
  <si>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</si>
  <si>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</si>
  <si>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</si>
  <si>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</si>
  <si>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</si>
  <si>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</si>
  <si>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</si>
  <si>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</si>
  <si>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</si>
  <si>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</si>
  <si>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</si>
  <si>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</si>
  <si>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</si>
  <si>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</si>
  <si>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</si>
  <si>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</si>
  <si>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</si>
  <si>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</si>
  <si>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</si>
  <si>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</si>
  <si>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</si>
  <si>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</si>
  <si>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</si>
  <si>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</si>
  <si>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</si>
  <si>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</si>
  <si>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</si>
  <si>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</si>
  <si>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</si>
  <si>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</si>
  <si>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</si>
  <si>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</si>
  <si>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</si>
  <si>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</si>
  <si>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</si>
  <si>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</si>
  <si>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</si>
  <si>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</si>
  <si>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</si>
  <si>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</si>
  <si>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</si>
  <si>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</si>
  <si>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</si>
  <si>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</si>
  <si>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</si>
  <si>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</si>
  <si>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</si>
  <si>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</si>
  <si>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</si>
  <si>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</si>
  <si>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</si>
  <si>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</si>
  <si>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</si>
  <si>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</si>
  <si>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</si>
  <si>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</si>
  <si>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</si>
  <si>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</si>
  <si>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</si>
  <si>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</si>
  <si>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</si>
  <si>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</si>
  <si>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</si>
  <si>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</si>
  <si>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</si>
  <si>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</si>
  <si>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</si>
  <si>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</si>
  <si>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</si>
  <si>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</si>
  <si>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</si>
  <si>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</si>
  <si>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</si>
  <si>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</si>
  <si>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</si>
  <si>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</si>
  <si>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</si>
  <si>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</si>
  <si>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</si>
  <si>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</si>
  <si>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</si>
  <si>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</si>
  <si>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</si>
  <si>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</si>
  <si>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</si>
  <si>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</si>
  <si>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</si>
  <si>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</si>
  <si>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</si>
  <si>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</si>
  <si>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</si>
  <si>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</si>
  <si>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</si>
  <si>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</si>
  <si>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</si>
  <si>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</si>
  <si>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</si>
  <si>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</si>
  <si>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</si>
  <si>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</si>
  <si>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</si>
  <si>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</si>
  <si>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</si>
  <si>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</si>
  <si>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</si>
  <si>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</si>
  <si>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</si>
  <si>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</si>
  <si>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</si>
  <si>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</si>
  <si>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</si>
  <si>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</si>
  <si>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</si>
  <si>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</si>
  <si>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</si>
  <si>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</si>
  <si>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</si>
  <si>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</si>
  <si>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</si>
  <si>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</si>
  <si>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</si>
  <si>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</si>
  <si>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</si>
  <si>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</si>
  <si>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</si>
  <si>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</si>
  <si>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</si>
  <si>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</si>
  <si>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</si>
  <si>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</si>
  <si>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</si>
  <si>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</si>
  <si>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</si>
  <si>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</si>
  <si>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</si>
  <si>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</si>
  <si>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</si>
  <si>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</si>
  <si>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</si>
  <si>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</si>
  <si>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</si>
  <si>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</si>
  <si>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</si>
  <si>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</si>
  <si>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</si>
  <si>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</si>
  <si>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</si>
  <si>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</si>
  <si>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</si>
  <si>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</si>
  <si>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</si>
  <si>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</si>
  <si>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</si>
  <si>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</si>
  <si>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</si>
  <si>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</si>
  <si>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</si>
  <si>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</si>
  <si>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</si>
  <si>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</si>
  <si>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</si>
  <si>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</si>
  <si>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</si>
  <si>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</si>
  <si>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</si>
  <si>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</si>
  <si>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</si>
  <si>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</si>
  <si>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</si>
  <si>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</si>
  <si>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</si>
  <si>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</si>
  <si>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</si>
  <si>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</si>
  <si>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</si>
  <si>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</si>
  <si>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</si>
  <si>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</si>
  <si>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</si>
  <si>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</si>
  <si>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</si>
  <si>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</si>
  <si>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</si>
  <si>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</si>
  <si>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</si>
  <si>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</si>
  <si>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</si>
  <si>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</si>
  <si>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</si>
  <si>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</si>
  <si>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</si>
  <si>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</si>
  <si>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</si>
  <si>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</si>
  <si>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</si>
  <si>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</si>
  <si>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</si>
  <si>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</si>
  <si>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</si>
  <si>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</si>
  <si>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</si>
  <si>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</si>
  <si>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</si>
  <si>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</si>
  <si>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</si>
  <si>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</si>
  <si>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</si>
  <si>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</si>
  <si>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</si>
  <si>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</si>
  <si>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</si>
  <si>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</si>
  <si>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</si>
  <si>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</si>
  <si>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</si>
  <si>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</si>
  <si>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</si>
  <si>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</si>
  <si>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</si>
  <si>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</si>
  <si>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</si>
  <si>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</si>
  <si>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</si>
  <si>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</si>
  <si>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</si>
  <si>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</si>
  <si>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</si>
  <si>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</si>
  <si>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</si>
  <si>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</si>
  <si>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</si>
  <si>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</si>
  <si>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</si>
  <si>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</si>
  <si>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</si>
  <si>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</si>
  <si>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</si>
  <si>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</si>
  <si>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</si>
  <si>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</si>
  <si>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</si>
  <si>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</si>
  <si>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</si>
  <si>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</si>
  <si>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</si>
  <si>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</si>
  <si>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</si>
  <si>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</si>
  <si>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</si>
  <si>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</si>
  <si>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</si>
  <si>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</si>
  <si>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</si>
  <si>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</si>
  <si>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</si>
  <si>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</si>
  <si>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</si>
  <si>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</si>
  <si>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</si>
  <si>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</si>
  <si>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</si>
  <si>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</si>
  <si>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</si>
  <si>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</si>
  <si>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</si>
  <si>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</si>
  <si>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</si>
  <si>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</si>
  <si>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</si>
  <si>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</si>
  <si>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</si>
  <si>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</si>
  <si>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</si>
  <si>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</si>
  <si>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</si>
  <si>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</si>
  <si>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</si>
  <si>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</si>
  <si>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</si>
  <si>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</si>
  <si>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</si>
  <si>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</si>
  <si>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</si>
  <si>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</si>
  <si>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</si>
  <si>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</si>
  <si>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</si>
  <si>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</si>
  <si>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</si>
  <si>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</si>
  <si>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</si>
  <si>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</si>
  <si>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</si>
  <si>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</si>
  <si>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</si>
  <si>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</si>
  <si>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</si>
  <si>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</si>
  <si>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</si>
  <si>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</si>
  <si>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</si>
  <si>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</si>
  <si>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</si>
  <si>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</si>
  <si>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</si>
  <si>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</si>
  <si>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</si>
  <si>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</si>
  <si>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</si>
  <si>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</si>
  <si>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</si>
  <si>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</si>
  <si>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</si>
  <si>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</si>
  <si>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</si>
  <si>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</si>
  <si>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</si>
  <si>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</si>
  <si>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</si>
  <si>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</si>
  <si>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</si>
  <si>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</si>
  <si>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</si>
  <si>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</si>
  <si>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</si>
  <si>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</si>
  <si>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</si>
  <si>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</si>
  <si>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</si>
  <si>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</si>
  <si>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</si>
  <si>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</si>
  <si>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</si>
  <si>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</si>
  <si>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</si>
  <si>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</si>
  <si>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</si>
  <si>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</si>
  <si>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</si>
  <si>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</si>
  <si>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</si>
  <si>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</si>
  <si>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</si>
  <si>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</si>
  <si>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</si>
  <si>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</si>
  <si>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</si>
  <si>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</si>
  <si>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</si>
  <si>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</si>
  <si>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</si>
  <si>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</si>
  <si>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</si>
  <si>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</si>
  <si>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</si>
  <si>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</si>
  <si>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</si>
  <si>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</si>
  <si>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</si>
  <si>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</si>
  <si>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</si>
  <si>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</si>
  <si>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</si>
  <si>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</si>
  <si>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</si>
  <si>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</si>
  <si>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</si>
  <si>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</si>
  <si>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</si>
  <si>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</si>
  <si>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</si>
  <si>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</si>
  <si>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</si>
  <si>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</si>
  <si>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</si>
  <si>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</si>
  <si>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</si>
  <si>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</si>
  <si>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</si>
  <si>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</si>
  <si>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</si>
  <si>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</si>
  <si>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</si>
  <si>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</si>
  <si>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</si>
  <si>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</si>
  <si>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</si>
  <si>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</si>
  <si>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</si>
  <si>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</si>
  <si>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</si>
  <si>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</si>
  <si>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</si>
  <si>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</si>
  <si>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</si>
  <si>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</si>
  <si>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</si>
  <si>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</si>
  <si>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</si>
  <si>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</si>
  <si>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</si>
  <si>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</si>
  <si>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</si>
  <si>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</si>
  <si>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</si>
  <si>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</si>
  <si>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</si>
  <si>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</si>
  <si>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</si>
  <si>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</si>
  <si>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</si>
  <si>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</si>
  <si>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</si>
  <si>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</si>
  <si>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</si>
  <si>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</si>
  <si>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</si>
  <si>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</si>
  <si>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</si>
  <si>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</si>
  <si>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</si>
  <si>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</si>
  <si>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</si>
  <si>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</si>
  <si>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</si>
  <si>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</si>
  <si>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</si>
  <si>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</si>
  <si>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</si>
  <si>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</si>
  <si>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</si>
  <si>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</si>
  <si>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</si>
  <si>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</si>
  <si>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</si>
  <si>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</si>
  <si>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</si>
  <si>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</si>
  <si>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</si>
  <si>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</si>
  <si>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</si>
  <si>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</si>
  <si>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</si>
  <si>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</si>
  <si>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</si>
  <si>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</si>
  <si>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</si>
  <si>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</si>
  <si>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</si>
  <si>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</si>
  <si>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</si>
  <si>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</si>
  <si>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</si>
  <si>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</si>
  <si>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</si>
  <si>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</si>
  <si>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</si>
  <si>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</si>
  <si>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</si>
  <si>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</si>
  <si>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</si>
  <si>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</si>
  <si>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</si>
  <si>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</si>
  <si>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</si>
  <si>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</si>
  <si>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</si>
  <si>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</si>
  <si>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</si>
  <si>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</si>
  <si>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</si>
  <si>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</si>
  <si>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</si>
  <si>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</si>
  <si>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</si>
  <si>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</si>
  <si>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</si>
  <si>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</si>
  <si>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</si>
  <si>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</si>
  <si>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</si>
  <si>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</si>
  <si>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</si>
  <si>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</si>
  <si>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</si>
  <si>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</si>
  <si>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</si>
  <si>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</si>
  <si>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</si>
  <si>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</si>
  <si>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</si>
  <si>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</si>
  <si>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</si>
  <si>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</si>
  <si>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</si>
  <si>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</si>
  <si>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</si>
  <si>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</si>
  <si>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</si>
  <si>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</si>
  <si>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</si>
  <si>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</si>
  <si>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</si>
  <si>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</si>
  <si>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</si>
  <si>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</si>
  <si>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</si>
  <si>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</si>
  <si>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</si>
  <si>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</si>
  <si>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</si>
  <si>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</si>
  <si>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</si>
  <si>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</si>
  <si>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</si>
  <si>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</si>
  <si>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</si>
  <si>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</si>
  <si>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</si>
  <si>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</si>
  <si>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</si>
  <si>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</si>
  <si>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</si>
  <si>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</si>
  <si>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</si>
  <si>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</si>
  <si>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</si>
  <si>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</si>
  <si>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</si>
  <si>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</si>
  <si>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</si>
  <si>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</si>
  <si>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</si>
  <si>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</si>
  <si>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</si>
  <si>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</si>
  <si>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</si>
  <si>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</si>
  <si>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</si>
  <si>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</si>
  <si>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</si>
  <si>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</si>
  <si>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</si>
  <si>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</si>
  <si>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</si>
  <si>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</si>
  <si>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</si>
  <si>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</si>
  <si>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</si>
  <si>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</si>
  <si>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</si>
  <si>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</si>
  <si>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</si>
  <si>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</si>
  <si>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</si>
  <si>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</si>
  <si>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</si>
  <si>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</si>
  <si>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</si>
  <si>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</si>
  <si>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</si>
  <si>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</si>
  <si>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</si>
  <si>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</si>
  <si>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</si>
  <si>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</si>
  <si>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</si>
  <si>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</si>
  <si>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</si>
  <si>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</si>
  <si>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</si>
  <si>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</si>
  <si>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</si>
  <si>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</si>
  <si>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</si>
  <si>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</si>
  <si>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</si>
  <si>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</si>
  <si>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</si>
  <si>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</si>
  <si>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</si>
  <si>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</si>
  <si>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</si>
  <si>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</si>
  <si>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</si>
  <si>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</si>
  <si>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</si>
  <si>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</si>
  <si>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</si>
  <si>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</si>
  <si>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</si>
  <si>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</si>
  <si>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</si>
  <si>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</si>
  <si>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</si>
  <si>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</si>
  <si>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</si>
  <si>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</si>
  <si>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</si>
  <si>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</si>
  <si>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</si>
  <si>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</si>
  <si>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</si>
  <si>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</si>
  <si>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</si>
  <si>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</si>
  <si>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</si>
  <si>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</si>
  <si>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</si>
  <si>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</si>
  <si>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</si>
  <si>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</si>
  <si>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</si>
  <si>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</si>
  <si>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</si>
  <si>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</si>
  <si>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</si>
  <si>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</si>
  <si>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</si>
  <si>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</si>
  <si>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</si>
  <si>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</si>
  <si>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</si>
  <si>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</si>
  <si>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</si>
  <si>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</si>
  <si>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</si>
  <si>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</si>
  <si>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</si>
  <si>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</si>
  <si>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</si>
  <si>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</si>
  <si>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</si>
  <si>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</si>
  <si>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</si>
  <si>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</si>
  <si>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</si>
  <si>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</si>
  <si>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</si>
  <si>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</si>
  <si>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</si>
  <si>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</si>
  <si>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</si>
  <si>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</si>
  <si>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</si>
  <si>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</si>
  <si>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</si>
  <si>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</si>
  <si>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</si>
  <si>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</si>
  <si>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</si>
  <si>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</si>
  <si>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</si>
  <si>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</si>
  <si>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</si>
  <si>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</si>
  <si>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</si>
  <si>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</si>
  <si>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</si>
  <si>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</si>
  <si>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</si>
  <si>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</si>
  <si>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</si>
  <si>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</si>
  <si>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</si>
  <si>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</si>
  <si>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</si>
  <si>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</si>
  <si>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</si>
  <si>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</si>
  <si>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</si>
  <si>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</si>
  <si>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</si>
  <si>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</si>
  <si>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</si>
  <si>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</si>
  <si>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</si>
  <si>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</si>
  <si>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</si>
  <si>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</si>
  <si>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</si>
  <si>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</si>
  <si>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</si>
  <si>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</si>
  <si>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</si>
  <si>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</si>
  <si>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</si>
  <si>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</si>
  <si>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</si>
  <si>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</si>
  <si>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</si>
  <si>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</si>
  <si>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</si>
  <si>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</si>
  <si>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</si>
  <si>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</si>
  <si>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</si>
  <si>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</si>
  <si>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</si>
  <si>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</si>
  <si>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</si>
  <si>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</si>
  <si>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</si>
  <si>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</si>
  <si>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</si>
  <si>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</si>
  <si>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</si>
  <si>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</si>
  <si>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</si>
  <si>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</si>
  <si>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</si>
  <si>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</si>
  <si>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</si>
  <si>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</si>
  <si>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</si>
  <si>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</si>
  <si>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</si>
  <si>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</si>
  <si>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</si>
  <si>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</si>
  <si>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</si>
  <si>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</si>
  <si>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</si>
  <si>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</si>
  <si>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</si>
  <si>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</si>
  <si>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</si>
  <si>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</si>
  <si>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</si>
  <si>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</si>
  <si>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</si>
  <si>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</si>
  <si>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</si>
  <si>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</si>
  <si>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</si>
  <si>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</si>
  <si>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</si>
  <si>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</si>
  <si>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</si>
  <si>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</si>
  <si>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</si>
  <si>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</si>
  <si>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</si>
  <si>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</si>
  <si>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</si>
  <si>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</si>
  <si>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</si>
  <si>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</si>
  <si>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</si>
  <si>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</si>
  <si>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</si>
  <si>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</si>
  <si>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</si>
  <si>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</si>
  <si>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</si>
  <si>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</si>
  <si>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</si>
  <si>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</si>
  <si>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</si>
  <si>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</si>
  <si>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</si>
  <si>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</si>
  <si>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</si>
  <si>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</si>
  <si>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</si>
  <si>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</si>
  <si>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</si>
  <si>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</si>
  <si>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</si>
  <si>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</si>
  <si>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</si>
  <si>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</si>
  <si>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</si>
  <si>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</si>
  <si>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</si>
  <si>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</si>
  <si>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</si>
  <si>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</si>
  <si>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</si>
  <si>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</si>
  <si>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</si>
  <si>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</si>
  <si>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</si>
  <si>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</si>
  <si>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</si>
  <si>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</si>
  <si>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</si>
  <si>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</si>
  <si>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</si>
  <si>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</si>
  <si>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</si>
  <si>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</si>
  <si>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</si>
  <si>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</si>
  <si>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</si>
  <si>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</si>
  <si>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</si>
  <si>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</si>
  <si>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</si>
  <si>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</si>
  <si>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</si>
  <si>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</si>
  <si>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</si>
  <si>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</si>
  <si>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</si>
  <si>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</si>
  <si>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</si>
  <si>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</si>
  <si>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</si>
  <si>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</si>
  <si>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</si>
  <si>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</si>
  <si>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</si>
  <si>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</si>
  <si>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</si>
  <si>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</si>
  <si>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</si>
  <si>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</si>
  <si>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</si>
  <si>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</si>
  <si>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</si>
  <si>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</si>
  <si>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</si>
  <si>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</si>
  <si>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</si>
  <si>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</si>
  <si>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</si>
  <si>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</si>
  <si>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</si>
  <si>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</si>
  <si>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</si>
  <si>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</si>
  <si>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</si>
  <si>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</si>
  <si>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</si>
  <si>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</si>
  <si>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</si>
  <si>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</si>
  <si>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</si>
  <si>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</si>
  <si>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</si>
  <si>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</si>
  <si>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</si>
  <si>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</si>
  <si>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</si>
  <si>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</si>
  <si>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</si>
  <si>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</si>
  <si>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</si>
  <si>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</si>
  <si>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</si>
  <si>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</si>
  <si>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</si>
  <si>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</si>
  <si>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</si>
  <si>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</si>
  <si>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</si>
  <si>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</si>
  <si>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</si>
  <si>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</si>
  <si>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</si>
  <si>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</si>
  <si>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</si>
  <si>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</si>
  <si>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</si>
  <si>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</si>
  <si>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</si>
  <si>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</si>
  <si>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</si>
  <si>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</si>
  <si>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</si>
  <si>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</si>
  <si>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</si>
  <si>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</si>
  <si>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</si>
  <si>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</si>
  <si>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</si>
  <si>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</si>
  <si>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</si>
  <si>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</si>
  <si>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</si>
  <si>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</si>
  <si>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</si>
  <si>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</si>
  <si>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</si>
  <si>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</si>
  <si>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</si>
  <si>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</si>
  <si>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</si>
  <si>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</si>
  <si>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</si>
  <si>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</si>
  <si>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</si>
  <si>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</si>
  <si>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</si>
  <si>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</si>
  <si>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</si>
  <si>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</si>
  <si>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</si>
  <si>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</si>
  <si>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</si>
  <si>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</si>
  <si>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</si>
  <si>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</si>
  <si>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</si>
  <si>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</si>
  <si>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</si>
  <si>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</si>
  <si>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</si>
  <si>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</si>
  <si>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</si>
  <si>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</si>
  <si>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</si>
  <si>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</si>
  <si>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</si>
  <si>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</si>
  <si>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</si>
  <si>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</si>
  <si>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</si>
  <si>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</si>
  <si>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</si>
  <si>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</si>
  <si>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</si>
  <si>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</si>
  <si>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</si>
  <si>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</si>
  <si>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</si>
  <si>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</si>
  <si>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</si>
  <si>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</si>
  <si>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</si>
  <si>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</si>
  <si>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</si>
  <si>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</si>
  <si>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</si>
  <si>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</si>
  <si>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</si>
  <si>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</si>
  <si>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</si>
  <si>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</si>
  <si>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</si>
  <si>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</si>
  <si>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</si>
  <si>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</si>
  <si>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</si>
  <si>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</si>
  <si>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</si>
  <si>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</si>
  <si>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</si>
  <si>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</si>
  <si>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</si>
  <si>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</si>
  <si>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</si>
  <si>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</si>
  <si>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</si>
  <si>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</si>
  <si>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</si>
  <si>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</si>
  <si>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</si>
  <si>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</si>
  <si>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</si>
  <si>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</si>
  <si>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</si>
  <si>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</si>
  <si>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</si>
  <si>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</si>
  <si>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</si>
  <si>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</si>
  <si>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</si>
  <si>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</si>
  <si>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</si>
  <si>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</si>
  <si>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</si>
  <si>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</si>
  <si>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</si>
  <si>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</si>
  <si>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</si>
  <si>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</si>
  <si>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</si>
  <si>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</si>
  <si>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</si>
  <si>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</si>
  <si>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</si>
  <si>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</si>
  <si>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</si>
  <si>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</si>
  <si>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</si>
  <si>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</si>
  <si>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</si>
  <si>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</si>
  <si>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</si>
  <si>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</si>
  <si>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</si>
  <si>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</si>
  <si>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</si>
  <si>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</si>
  <si>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</si>
  <si>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</si>
  <si>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</si>
  <si>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</si>
  <si>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</si>
  <si>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</si>
  <si>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</si>
  <si>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</si>
  <si>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</si>
  <si>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</si>
  <si>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</si>
  <si>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</si>
  <si>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</si>
  <si>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</si>
  <si>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</si>
  <si>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</si>
  <si>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</si>
  <si>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</si>
  <si>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</si>
  <si>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</si>
  <si>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</si>
  <si>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</si>
  <si>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</si>
  <si>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</si>
  <si>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</si>
  <si>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</si>
  <si>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</si>
  <si>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</si>
  <si>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</si>
  <si>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</si>
  <si>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</si>
  <si>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</si>
  <si>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</si>
  <si>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</si>
  <si>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</si>
  <si>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</si>
  <si>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</si>
  <si>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</si>
  <si>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</si>
  <si>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</si>
  <si>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</si>
  <si>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</si>
  <si>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</si>
  <si>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</si>
  <si>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</si>
  <si>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</si>
  <si>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</si>
  <si>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</si>
  <si>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</si>
  <si>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</si>
  <si>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</si>
  <si>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</si>
  <si>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</si>
  <si>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</si>
  <si>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</si>
  <si>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</si>
  <si>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</si>
  <si>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</si>
  <si>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</si>
  <si>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</si>
  <si>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</si>
  <si>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</si>
  <si>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</si>
  <si>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</si>
  <si>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</si>
  <si>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</si>
  <si>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</si>
  <si>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</si>
  <si>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</si>
  <si>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</si>
  <si>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</si>
  <si>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</si>
  <si>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</si>
  <si>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</si>
  <si>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</si>
  <si>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</si>
  <si>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</si>
  <si>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</si>
  <si>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</si>
  <si>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</si>
  <si>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</si>
  <si>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</si>
  <si>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</si>
  <si>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</si>
  <si>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</si>
  <si>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</si>
  <si>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</si>
  <si>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</si>
  <si>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</si>
  <si>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</si>
  <si>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</si>
  <si>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</si>
  <si>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</si>
  <si>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</si>
  <si>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</si>
  <si>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</si>
  <si>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</si>
  <si>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</si>
  <si>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</si>
  <si>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</si>
  <si>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</si>
  <si>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</si>
  <si>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</si>
  <si>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</si>
  <si>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</si>
  <si>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</si>
  <si>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</si>
  <si>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</si>
  <si>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</si>
  <si>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</si>
  <si>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</si>
  <si>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</si>
  <si>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</si>
  <si>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</si>
  <si>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</si>
  <si>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</si>
  <si>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</si>
  <si>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</si>
  <si>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</si>
  <si>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</si>
  <si>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</si>
  <si>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</si>
  <si>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</si>
  <si>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</si>
  <si>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</si>
  <si>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</si>
  <si>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</si>
  <si>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</si>
  <si>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</si>
  <si>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</si>
  <si>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</si>
  <si>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</si>
  <si>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</si>
  <si>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</si>
  <si>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</si>
  <si>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</si>
  <si>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</si>
  <si>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</si>
  <si>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</si>
  <si>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</si>
  <si>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</si>
  <si>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</si>
  <si>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</si>
  <si>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</si>
  <si>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</si>
  <si>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</si>
  <si>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</si>
  <si>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</si>
  <si>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</si>
  <si>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</si>
  <si>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</si>
  <si>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</si>
  <si>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</si>
  <si>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</si>
  <si>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</si>
  <si>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</si>
  <si>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</si>
  <si>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</si>
  <si>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</si>
  <si>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</si>
  <si>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</si>
  <si>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</si>
  <si>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</si>
  <si>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</si>
  <si>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</si>
  <si>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</si>
  <si>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</si>
  <si>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</si>
  <si>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</si>
  <si>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</si>
  <si>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</si>
  <si>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</si>
  <si>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</si>
  <si>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</si>
  <si>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</si>
  <si>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</si>
  <si>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</si>
  <si>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</si>
  <si>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</si>
  <si>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</si>
  <si>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</si>
  <si>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</si>
  <si>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</si>
  <si>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</si>
  <si>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</si>
  <si>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</si>
  <si>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</si>
  <si>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</si>
  <si>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</si>
  <si>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</si>
  <si>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</si>
  <si>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</si>
  <si>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</si>
  <si>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</si>
  <si>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</si>
  <si>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</si>
  <si>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</si>
  <si>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</si>
  <si>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</si>
  <si>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</si>
  <si>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</si>
  <si>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</si>
  <si>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</si>
  <si>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</si>
  <si>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</si>
  <si>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</si>
  <si>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</si>
  <si>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</si>
  <si>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</si>
  <si>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</si>
  <si>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</si>
  <si>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</si>
  <si>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</si>
  <si>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</si>
  <si>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</si>
  <si>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</si>
  <si>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</si>
  <si>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</si>
  <si>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</si>
  <si>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</si>
  <si>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</si>
  <si>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</si>
  <si>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</si>
  <si>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</si>
  <si>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</si>
  <si>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</si>
  <si>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</si>
  <si>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</si>
  <si>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</si>
  <si>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</si>
  <si>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</si>
  <si>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</si>
  <si>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</si>
  <si>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</si>
  <si>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</si>
  <si>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</si>
  <si>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</si>
  <si>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</si>
  <si>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</si>
  <si>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</si>
  <si>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</si>
  <si>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</si>
  <si>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</si>
  <si>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</si>
  <si>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</si>
  <si>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</si>
  <si>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</si>
  <si>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</si>
  <si>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</si>
  <si>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</si>
  <si>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</si>
  <si>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</si>
  <si>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</si>
  <si>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</si>
  <si>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</si>
  <si>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</si>
  <si>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</si>
  <si>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</si>
  <si>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</si>
  <si>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</si>
  <si>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</si>
  <si>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</si>
  <si>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</si>
  <si>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</si>
  <si>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</si>
  <si>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</si>
  <si>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</si>
  <si>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</si>
  <si>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</si>
  <si>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</si>
  <si>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</si>
  <si>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</si>
  <si>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</si>
  <si>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</si>
  <si>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</si>
  <si>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</si>
  <si>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</si>
  <si>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</si>
  <si>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</si>
  <si>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</si>
  <si>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</si>
  <si>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</si>
  <si>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</si>
  <si>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</si>
  <si>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</si>
  <si>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</si>
  <si>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</si>
  <si>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</si>
  <si>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</si>
  <si>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</si>
  <si>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</si>
  <si>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</si>
  <si>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</si>
  <si>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</si>
  <si>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</si>
  <si>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</si>
  <si>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</si>
  <si>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</si>
  <si>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</si>
  <si>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</si>
  <si>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</si>
  <si>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</si>
  <si>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</si>
  <si>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</si>
  <si>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</si>
  <si>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</si>
  <si>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</si>
  <si>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</si>
  <si>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</si>
  <si>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</si>
  <si>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</si>
  <si>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</si>
  <si>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</si>
  <si>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</si>
  <si>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</si>
  <si>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</si>
  <si>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</si>
  <si>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</si>
  <si>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</si>
  <si>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</si>
  <si>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</si>
  <si>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</si>
  <si>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</si>
  <si>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</si>
  <si>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</si>
  <si>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</si>
  <si>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</si>
  <si>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</si>
  <si>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</si>
  <si>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</si>
  <si>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</si>
  <si>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</si>
  <si>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</si>
  <si>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</si>
  <si>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</si>
  <si>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</si>
  <si>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</si>
  <si>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</si>
  <si>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</si>
  <si>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</si>
  <si>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</si>
  <si>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</si>
  <si>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</si>
  <si>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</si>
  <si>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</si>
  <si>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</si>
  <si>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</si>
  <si>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</si>
  <si>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</si>
  <si>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</si>
  <si>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</si>
  <si>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</si>
  <si>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</si>
  <si>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</si>
  <si>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</si>
  <si>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</si>
  <si>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</si>
  <si>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</si>
  <si>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</si>
  <si>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</si>
  <si>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</si>
  <si>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</si>
  <si>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</si>
  <si>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</si>
  <si>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</si>
  <si>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</si>
  <si>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</si>
  <si>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</si>
  <si>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</si>
  <si>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</si>
  <si>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</si>
  <si>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</si>
  <si>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</si>
  <si>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</si>
  <si>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</si>
  <si>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</si>
  <si>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</si>
  <si>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</si>
  <si>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</si>
  <si>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</si>
  <si>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</si>
  <si>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</si>
  <si>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</si>
  <si>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</si>
  <si>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</si>
  <si>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</si>
  <si>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</si>
  <si>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</si>
  <si>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</si>
  <si>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</si>
  <si>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</si>
  <si>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</si>
  <si>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</si>
  <si>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</si>
  <si>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</si>
  <si>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</si>
  <si>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</si>
  <si>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</si>
  <si>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</si>
  <si>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</si>
  <si>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</si>
  <si>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</si>
  <si>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</si>
  <si>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</si>
  <si>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</si>
  <si>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</si>
  <si>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</si>
  <si>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</si>
  <si>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</si>
  <si>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</si>
  <si>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</si>
  <si>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</si>
  <si>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</si>
  <si>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</si>
  <si>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</si>
  <si>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</si>
  <si>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</si>
  <si>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</si>
  <si>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</si>
  <si>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</si>
  <si>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</si>
  <si>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</si>
  <si>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</si>
  <si>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</si>
  <si>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</si>
  <si>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</si>
  <si>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</si>
  <si>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</si>
  <si>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</si>
  <si>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</si>
  <si>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</si>
  <si>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</si>
  <si>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</si>
  <si>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</si>
  <si>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</si>
  <si>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</si>
  <si>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</si>
  <si>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</si>
  <si>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</si>
  <si>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</si>
  <si>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</si>
  <si>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</si>
  <si>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</si>
  <si>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</si>
  <si>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</si>
  <si>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</si>
  <si>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</si>
  <si>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</si>
  <si>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</si>
  <si>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</si>
  <si>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</si>
  <si>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</si>
  <si>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</si>
  <si>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</si>
  <si>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</si>
  <si>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</si>
  <si>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</si>
  <si>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</si>
  <si>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</si>
  <si>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</si>
  <si>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</si>
  <si>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</si>
  <si>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</si>
  <si>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</si>
  <si>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</si>
  <si>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</si>
  <si>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</si>
  <si>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</si>
  <si>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</si>
  <si>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</si>
  <si>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</si>
  <si>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</si>
  <si>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</si>
  <si>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</si>
  <si>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</si>
  <si>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</si>
  <si>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</si>
  <si>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</si>
  <si>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</si>
  <si>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</si>
  <si>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</si>
  <si>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</si>
  <si>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</si>
  <si>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</si>
  <si>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</si>
  <si>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</si>
  <si>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</si>
  <si>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</si>
  <si>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</si>
  <si>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</si>
  <si>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</si>
  <si>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</si>
  <si>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</si>
  <si>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</si>
  <si>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</si>
  <si>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</si>
  <si>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</si>
  <si>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</si>
  <si>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</si>
  <si>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</si>
  <si>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</si>
  <si>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</si>
  <si>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</si>
  <si>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</si>
  <si>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</si>
  <si>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</si>
  <si>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</si>
  <si>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</si>
  <si>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</si>
  <si>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</si>
  <si>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</si>
  <si>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</si>
  <si>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</si>
  <si>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</si>
  <si>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</si>
  <si>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</si>
  <si>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</si>
  <si>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</si>
  <si>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</si>
  <si>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</si>
  <si>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</si>
  <si>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</si>
  <si>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</si>
  <si>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</si>
  <si>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</si>
  <si>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</si>
  <si>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</si>
  <si>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</si>
  <si>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</si>
  <si>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</si>
  <si>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</si>
  <si>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</si>
  <si>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</si>
  <si>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</si>
  <si>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</si>
  <si>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</si>
  <si>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</si>
  <si>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</si>
  <si>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</si>
  <si>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</si>
  <si>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</si>
  <si>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</si>
  <si>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</si>
  <si>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</si>
  <si>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</si>
  <si>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</si>
  <si>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</si>
  <si>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</si>
  <si>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</si>
  <si>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</si>
  <si>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</si>
  <si>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</si>
  <si>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</si>
  <si>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</si>
  <si>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</si>
  <si>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</si>
  <si>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</si>
  <si>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</si>
  <si>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</si>
  <si>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</si>
  <si>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</si>
  <si>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</si>
  <si>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</si>
  <si>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</si>
  <si>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</si>
  <si>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</si>
  <si>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</si>
  <si>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</si>
  <si>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</si>
  <si>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</si>
  <si>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</si>
  <si>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</si>
  <si>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</si>
  <si>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</si>
  <si>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</si>
  <si>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</si>
  <si>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</si>
  <si>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</si>
  <si>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</si>
  <si>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</si>
  <si>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</si>
  <si>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</si>
  <si>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</si>
  <si>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</si>
  <si>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</si>
  <si>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</si>
  <si>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</si>
  <si>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</si>
  <si>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</si>
  <si>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</si>
  <si>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</si>
  <si>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</si>
  <si>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</si>
  <si>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</si>
  <si>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</si>
  <si>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</si>
  <si>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</si>
  <si>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</si>
  <si>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</si>
  <si>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</si>
  <si>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</si>
  <si>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</si>
  <si>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</si>
  <si>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</si>
  <si>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</si>
  <si>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</si>
  <si>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</si>
  <si>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</si>
  <si>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</si>
  <si>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</si>
  <si>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</si>
  <si>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</si>
  <si>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</si>
  <si>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</si>
  <si>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</si>
  <si>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</si>
  <si>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</si>
  <si>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</si>
  <si>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</si>
  <si>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</si>
  <si>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</si>
  <si>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</si>
  <si>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</si>
  <si>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</si>
  <si>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</si>
  <si>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</si>
  <si>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</si>
  <si>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</si>
  <si>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</si>
  <si>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</si>
  <si>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</si>
  <si>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</si>
  <si>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</si>
  <si>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</si>
  <si>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</si>
  <si>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</si>
  <si>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</si>
  <si>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</si>
  <si>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</si>
  <si>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</si>
  <si>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</si>
  <si>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</si>
  <si>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</si>
  <si>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</si>
  <si>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</si>
  <si>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</si>
  <si>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</si>
  <si>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</si>
  <si>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</si>
  <si>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</si>
  <si>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</si>
  <si>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</si>
  <si>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</si>
  <si>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</si>
  <si>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</si>
  <si>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</si>
  <si>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</si>
  <si>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</si>
  <si>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</si>
  <si>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</si>
  <si>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</si>
  <si>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</si>
  <si>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</si>
  <si>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</si>
  <si>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</si>
  <si>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</si>
  <si>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</si>
  <si>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</si>
  <si>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</si>
  <si>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</si>
  <si>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</si>
  <si>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</si>
  <si>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</si>
  <si>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</si>
  <si>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</si>
  <si>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</si>
  <si>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</si>
  <si>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</si>
  <si>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</si>
  <si>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</si>
  <si>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</si>
  <si>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</si>
  <si>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</si>
  <si>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</si>
  <si>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</si>
  <si>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</si>
  <si>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</si>
  <si>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</si>
  <si>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</si>
  <si>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</si>
  <si>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</si>
  <si>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</si>
  <si>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</si>
  <si>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</si>
  <si>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</si>
  <si>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</si>
  <si>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</si>
  <si>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</si>
  <si>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</si>
  <si>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</si>
  <si>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</si>
  <si>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</si>
  <si>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</si>
  <si>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</si>
  <si>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</si>
  <si>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</si>
  <si>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</si>
  <si>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</si>
  <si>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</si>
  <si>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</si>
  <si>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</si>
  <si>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</si>
  <si>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</si>
  <si>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</si>
  <si>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</si>
  <si>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</si>
  <si>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</si>
  <si>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</si>
  <si>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</si>
  <si>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</si>
  <si>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</si>
  <si>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</si>
  <si>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</si>
  <si>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</si>
  <si>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</si>
  <si>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</si>
  <si>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</si>
  <si>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</si>
  <si>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</si>
  <si>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</si>
  <si>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</si>
  <si>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</si>
  <si>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</si>
  <si>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</si>
  <si>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</si>
  <si>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</si>
  <si>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</si>
  <si>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</si>
  <si>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</si>
  <si>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</si>
  <si>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</si>
  <si>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</si>
  <si>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</si>
  <si>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</si>
  <si>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</si>
  <si>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</si>
  <si>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</si>
  <si>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</si>
  <si>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</si>
  <si>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</si>
  <si>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</si>
  <si>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</si>
  <si>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</si>
  <si>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</si>
  <si>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</si>
  <si>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</si>
  <si>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</si>
  <si>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</si>
  <si>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</si>
  <si>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</si>
  <si>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</si>
  <si>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</si>
  <si>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</si>
  <si>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</si>
  <si>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</si>
  <si>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</si>
  <si>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</si>
  <si>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</si>
  <si>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</si>
  <si>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</si>
  <si>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</si>
  <si>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</si>
  <si>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</si>
  <si>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</si>
  <si>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</si>
  <si>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</si>
  <si>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</si>
  <si>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</si>
  <si>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</si>
  <si>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</si>
  <si>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</si>
  <si>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</si>
  <si>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</si>
  <si>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</si>
  <si>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</si>
  <si>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</si>
  <si>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</si>
  <si>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</si>
  <si>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</si>
  <si>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</si>
  <si>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</si>
  <si>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</si>
  <si>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</si>
  <si>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</si>
  <si>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</si>
  <si>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</si>
  <si>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</si>
  <si>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</si>
  <si>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</si>
  <si>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</si>
  <si>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</si>
  <si>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</si>
  <si>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</si>
  <si>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</si>
  <si>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</si>
  <si>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</si>
  <si>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</si>
  <si>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</si>
  <si>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</si>
  <si>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</si>
  <si>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</si>
  <si>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</si>
  <si>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</si>
  <si>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</si>
  <si>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</si>
  <si>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</si>
  <si>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</si>
  <si>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</si>
  <si>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</si>
  <si>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</si>
  <si>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</si>
  <si>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</si>
  <si>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</si>
  <si>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</si>
  <si>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</si>
  <si>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</si>
  <si>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</si>
  <si>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</si>
  <si>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</si>
  <si>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</si>
  <si>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</si>
  <si>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</si>
  <si>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</si>
  <si>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</si>
  <si>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</si>
  <si>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</si>
  <si>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</si>
  <si>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</si>
  <si>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</si>
  <si>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</si>
  <si>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</si>
  <si>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</si>
  <si>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</si>
  <si>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</si>
  <si>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</si>
  <si>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</si>
  <si>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</si>
  <si>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</si>
  <si>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</si>
  <si>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</si>
  <si>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</si>
  <si>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</si>
  <si>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</si>
  <si>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</si>
  <si>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</si>
  <si>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</si>
  <si>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</si>
  <si>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</si>
  <si>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</si>
  <si>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</si>
  <si>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</si>
  <si>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</si>
  <si>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</si>
  <si>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</si>
  <si>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</si>
  <si>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</si>
  <si>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</si>
  <si>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</si>
  <si>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</si>
  <si>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</si>
  <si>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</si>
  <si>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</si>
  <si>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</si>
  <si>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</si>
  <si>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</si>
  <si>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</si>
  <si>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</si>
  <si>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</si>
  <si>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</si>
  <si>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</si>
  <si>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</si>
  <si>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</si>
  <si>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</si>
  <si>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</si>
  <si>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</si>
  <si>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</si>
  <si>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</si>
  <si>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</si>
  <si>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</si>
  <si>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</si>
  <si>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</si>
  <si>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</si>
  <si>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</si>
  <si>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</si>
  <si>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</si>
  <si>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</si>
  <si>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</si>
  <si>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</si>
  <si>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</si>
  <si>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</si>
  <si>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</si>
  <si>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</si>
  <si>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</si>
  <si>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</si>
  <si>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</si>
  <si>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</si>
  <si>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</si>
  <si>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</si>
  <si>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</si>
  <si>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</si>
  <si>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</si>
  <si>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</si>
  <si>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</si>
  <si>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</si>
  <si>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</si>
  <si>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</si>
  <si>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</si>
  <si>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</si>
  <si>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</si>
  <si>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</si>
  <si>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</si>
  <si>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</si>
  <si>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</si>
  <si>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</si>
  <si>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</si>
  <si>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</si>
  <si>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</si>
  <si>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</si>
  <si>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</si>
  <si>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</si>
  <si>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</si>
  <si>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</si>
  <si>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</si>
  <si>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</si>
  <si>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</si>
  <si>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</si>
  <si>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</si>
  <si>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</si>
  <si>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</si>
  <si>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</si>
  <si>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</si>
  <si>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</si>
  <si>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</si>
  <si>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</si>
  <si>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</si>
  <si>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</si>
  <si>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</si>
  <si>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</si>
  <si>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</si>
  <si>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</si>
  <si>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</si>
  <si>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</si>
  <si>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</si>
  <si>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</si>
  <si>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</si>
  <si>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</si>
  <si>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</si>
  <si>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</si>
  <si>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</si>
  <si>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</si>
  <si>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</si>
  <si>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</si>
  <si>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</si>
  <si>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</si>
  <si>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</si>
  <si>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</si>
  <si>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</si>
  <si>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</si>
  <si>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</si>
  <si>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</si>
  <si>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</si>
  <si>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</si>
  <si>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</si>
  <si>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</si>
  <si>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</si>
  <si>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</si>
  <si>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</si>
  <si>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</si>
  <si>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</si>
  <si>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</si>
  <si>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</si>
  <si>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</si>
  <si>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</si>
  <si>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</si>
  <si>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</si>
  <si>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</si>
  <si>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</si>
  <si>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</si>
  <si>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</si>
  <si>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</si>
  <si>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</si>
  <si>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</si>
  <si>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</si>
  <si>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</si>
  <si>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</si>
  <si>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</si>
  <si>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</si>
  <si>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</si>
  <si>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</si>
  <si>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</si>
  <si>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</si>
  <si>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</si>
  <si>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</si>
  <si>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</si>
  <si>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</si>
  <si>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</si>
  <si>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</si>
  <si>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</si>
  <si>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</si>
  <si>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</si>
  <si>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</si>
  <si>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</si>
  <si>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</si>
  <si>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</si>
  <si>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</si>
  <si>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</si>
  <si>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</si>
  <si>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</si>
  <si>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</si>
  <si>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</si>
  <si>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</si>
  <si>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</si>
  <si>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</si>
  <si>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</si>
  <si>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</si>
  <si>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</si>
  <si>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</si>
  <si>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</si>
  <si>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</si>
  <si>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</si>
  <si>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</si>
  <si>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</si>
  <si>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</si>
  <si>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</si>
  <si>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</si>
  <si>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</si>
  <si>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</si>
  <si>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</si>
  <si>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</si>
  <si>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</si>
  <si>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</si>
  <si>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</si>
  <si>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</si>
  <si>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</si>
  <si>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</si>
  <si>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</si>
  <si>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</si>
  <si>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</si>
  <si>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</si>
  <si>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</si>
  <si>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</si>
  <si>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</si>
  <si>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</si>
  <si>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</si>
  <si>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</si>
  <si>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</si>
  <si>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</si>
  <si>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</si>
  <si>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</si>
  <si>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</si>
  <si>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</si>
  <si>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</si>
  <si>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</si>
  <si>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</si>
  <si>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</si>
  <si>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</si>
  <si>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</si>
  <si>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</si>
  <si>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</si>
  <si>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</si>
  <si>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</si>
  <si>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</si>
  <si>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</si>
  <si>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</si>
  <si>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</si>
  <si>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</si>
  <si>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</si>
  <si>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</si>
  <si>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</si>
  <si>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</si>
  <si>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</si>
  <si>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</si>
  <si>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</si>
  <si>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</si>
  <si>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</si>
  <si>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</si>
  <si>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</si>
  <si>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</si>
  <si>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</si>
  <si>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</si>
  <si>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</si>
  <si>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</si>
  <si>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</si>
  <si>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</si>
  <si>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</si>
  <si>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</si>
  <si>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</si>
  <si>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</si>
  <si>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</si>
  <si>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</si>
  <si>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</si>
  <si>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</si>
  <si>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</si>
  <si>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</si>
  <si>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</si>
  <si>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</si>
  <si>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</si>
  <si>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</si>
  <si>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</si>
  <si>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</si>
  <si>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</si>
  <si>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</si>
  <si>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</si>
  <si>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</si>
  <si>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</si>
  <si>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</si>
  <si>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</si>
  <si>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</si>
  <si>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</si>
  <si>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</si>
  <si>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</si>
  <si>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</si>
  <si>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</si>
  <si>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</si>
  <si>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</si>
  <si>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</si>
  <si>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</si>
  <si>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</si>
  <si>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</si>
  <si>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</si>
  <si>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</si>
  <si>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</si>
  <si>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</si>
  <si>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</si>
  <si>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</si>
  <si>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</si>
  <si>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</si>
  <si>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</si>
  <si>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</si>
  <si>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</si>
  <si>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</si>
  <si>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</si>
  <si>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</si>
  <si>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</si>
  <si>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</si>
  <si>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</si>
  <si>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</si>
  <si>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</si>
  <si>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</si>
  <si>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</si>
  <si>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</si>
  <si>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</si>
  <si>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</si>
  <si>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</si>
  <si>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</si>
  <si>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</si>
  <si>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</si>
  <si>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</si>
  <si>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</si>
  <si>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</si>
  <si>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</si>
  <si>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</si>
  <si>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</si>
  <si>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</si>
  <si>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</si>
  <si>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</si>
  <si>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</si>
  <si>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</si>
  <si>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</si>
  <si>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</si>
  <si>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</si>
  <si>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</si>
  <si>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</si>
  <si>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</si>
  <si>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</si>
  <si>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</si>
  <si>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</si>
  <si>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</si>
  <si>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</si>
  <si>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</si>
  <si>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</si>
  <si>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</si>
  <si>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</si>
  <si>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</si>
  <si>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</si>
  <si>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</si>
  <si>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</si>
  <si>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</si>
  <si>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</si>
  <si>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</si>
  <si>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</si>
  <si>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</si>
  <si>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</si>
  <si>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</si>
  <si>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</si>
  <si>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</si>
  <si>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</si>
  <si>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</si>
  <si>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</si>
  <si>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</si>
  <si>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</si>
  <si>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</si>
  <si>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</si>
  <si>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</si>
  <si>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</si>
  <si>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</si>
  <si>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</si>
  <si>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</si>
  <si>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</si>
  <si>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</si>
  <si>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</si>
  <si>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</si>
  <si>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</si>
  <si>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</si>
  <si>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</si>
  <si>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</si>
  <si>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</si>
  <si>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</si>
  <si>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</si>
  <si>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</si>
  <si>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</si>
  <si>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</si>
  <si>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</si>
  <si>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</si>
  <si>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</si>
  <si>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</si>
  <si>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</si>
  <si>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</si>
  <si>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</si>
  <si>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</si>
  <si>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</si>
  <si>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</si>
  <si>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</si>
  <si>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</si>
  <si>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</si>
  <si>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</si>
  <si>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</si>
  <si>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</si>
  <si>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</si>
  <si>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</si>
  <si>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</si>
  <si>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</si>
  <si>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</si>
  <si>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</si>
  <si>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</si>
  <si>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</si>
  <si>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</si>
  <si>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</si>
  <si>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</si>
  <si>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</si>
  <si>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</si>
  <si>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</si>
  <si>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</si>
  <si>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</si>
  <si>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</si>
  <si>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</si>
  <si>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</si>
  <si>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</si>
  <si>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</si>
  <si>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</si>
  <si>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</si>
  <si>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</si>
  <si>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</si>
  <si>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</si>
  <si>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</si>
  <si>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</si>
  <si>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</si>
  <si>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</si>
  <si>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</si>
  <si>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</si>
  <si>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</si>
  <si>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</si>
  <si>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</si>
  <si>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</si>
  <si>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</si>
  <si>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</si>
  <si>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</si>
  <si>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</si>
  <si>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</si>
  <si>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</si>
  <si>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</si>
  <si>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</si>
  <si>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</si>
  <si>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</si>
  <si>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</si>
  <si>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</si>
  <si>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</si>
  <si>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</si>
  <si>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</si>
  <si>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</si>
  <si>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</si>
  <si>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</si>
  <si>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</si>
  <si>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</si>
  <si>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</si>
  <si>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</si>
  <si>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</si>
  <si>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</si>
  <si>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</si>
  <si>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</si>
  <si>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</si>
  <si>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</si>
  <si>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</si>
  <si>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</si>
  <si>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</si>
  <si>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</si>
  <si>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</si>
  <si>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</si>
  <si>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</si>
  <si>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</si>
  <si>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</si>
  <si>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</si>
  <si>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</si>
  <si>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</si>
  <si>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</si>
  <si>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</si>
  <si>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</si>
  <si>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</si>
  <si>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</si>
  <si>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</si>
  <si>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</si>
  <si>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</si>
  <si>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</si>
  <si>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</si>
  <si>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</si>
  <si>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</si>
  <si>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</si>
  <si>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</si>
  <si>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</si>
  <si>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</si>
  <si>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</si>
  <si>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</si>
  <si>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</si>
  <si>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</si>
  <si>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</si>
  <si>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</si>
  <si>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</si>
  <si>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</si>
  <si>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</si>
  <si>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</si>
  <si>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</si>
  <si>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</si>
  <si>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</si>
  <si>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</si>
  <si>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</si>
  <si>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</si>
  <si>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</si>
  <si>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</si>
  <si>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</si>
  <si>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</si>
  <si>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</si>
  <si>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</si>
  <si>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</si>
  <si>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</si>
  <si>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</si>
  <si>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</si>
  <si>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</si>
  <si>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</si>
  <si>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</si>
  <si>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</si>
  <si>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</si>
  <si>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</si>
  <si>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</si>
  <si>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</si>
  <si>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</si>
  <si>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</si>
  <si>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</si>
  <si>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</si>
  <si>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</si>
  <si>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</si>
  <si>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</si>
  <si>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</si>
  <si>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</si>
  <si>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</si>
  <si>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</si>
  <si>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</si>
  <si>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</si>
  <si>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</si>
  <si>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</si>
  <si>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</si>
  <si>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</si>
  <si>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</si>
  <si>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</si>
  <si>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</si>
  <si>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</si>
  <si>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</si>
  <si>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</si>
  <si>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</si>
  <si>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</si>
  <si>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</si>
  <si>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</si>
  <si>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</si>
  <si>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</si>
  <si>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</si>
  <si>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</si>
  <si>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</si>
  <si>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</si>
  <si>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</si>
  <si>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</si>
  <si>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</si>
  <si>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</si>
  <si>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</si>
  <si>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</si>
  <si>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</si>
  <si>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</si>
  <si>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</si>
  <si>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</si>
  <si>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</si>
  <si>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</si>
  <si>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</si>
  <si>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</si>
  <si>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</si>
  <si>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</si>
  <si>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</si>
  <si>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</si>
  <si>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</si>
  <si>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</si>
  <si>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</si>
  <si>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</si>
  <si>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</si>
  <si>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</si>
  <si>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</si>
  <si>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</si>
  <si>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</si>
  <si>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</si>
  <si>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</si>
  <si>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</si>
  <si>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</si>
  <si>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</si>
  <si>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</si>
  <si>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</si>
  <si>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</si>
  <si>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</si>
  <si>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</si>
  <si>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</si>
  <si>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</si>
  <si>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</si>
  <si>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</si>
  <si>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</si>
  <si>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</si>
  <si>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</si>
  <si>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</si>
  <si>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</si>
  <si>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</si>
  <si>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</si>
  <si>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</si>
  <si>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</si>
  <si>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</si>
  <si>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</si>
  <si>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</si>
  <si>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</si>
  <si>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</si>
  <si>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</si>
  <si>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</si>
  <si>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</si>
  <si>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</si>
  <si>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</si>
  <si>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</si>
  <si>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</si>
  <si>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</si>
  <si>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</si>
  <si>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</si>
  <si>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</si>
  <si>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</si>
  <si>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</si>
  <si>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</si>
  <si>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</si>
  <si>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</si>
  <si>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</si>
  <si>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</si>
  <si>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</si>
  <si>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</si>
  <si>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</si>
  <si>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</si>
  <si>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</si>
  <si>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</si>
  <si>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</si>
  <si>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</si>
  <si>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</si>
  <si>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</si>
  <si>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</si>
  <si>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</si>
  <si>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</si>
  <si>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</si>
  <si>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</si>
  <si>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</si>
  <si>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</si>
  <si>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</si>
  <si>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</si>
  <si>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</si>
  <si>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</si>
  <si>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</si>
  <si>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</si>
  <si>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</si>
  <si>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</si>
  <si>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</si>
  <si>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</si>
  <si>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</si>
  <si>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</si>
  <si>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</si>
  <si>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</si>
  <si>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</si>
  <si>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</si>
  <si>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</si>
  <si>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</si>
  <si>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</si>
  <si>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</si>
  <si>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</si>
  <si>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</si>
  <si>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</si>
  <si>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</si>
  <si>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</si>
  <si>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</si>
  <si>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</si>
  <si>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</si>
  <si>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</si>
  <si>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</si>
  <si>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</si>
  <si>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</si>
  <si>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</si>
  <si>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</si>
  <si>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</si>
  <si>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</si>
  <si>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</si>
  <si>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</si>
  <si>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</si>
  <si>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</si>
  <si>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</si>
  <si>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</si>
  <si>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</si>
  <si>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</si>
  <si>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</si>
  <si>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</si>
  <si>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</si>
  <si>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</si>
  <si>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</si>
  <si>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</si>
  <si>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</si>
  <si>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</si>
  <si>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</si>
  <si>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</si>
  <si>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</si>
  <si>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</si>
  <si>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</si>
  <si>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</si>
  <si>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</si>
  <si>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</si>
  <si>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</si>
  <si>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</si>
  <si>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</si>
  <si>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</si>
  <si>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</si>
  <si>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</si>
  <si>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</si>
  <si>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</si>
  <si>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</si>
  <si>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</si>
  <si>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</si>
  <si>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</si>
  <si>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</si>
  <si>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</si>
  <si>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</si>
  <si>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</si>
  <si>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</si>
  <si>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</si>
  <si>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</si>
  <si>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</si>
  <si>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</si>
  <si>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</si>
  <si>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</si>
  <si>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</si>
  <si>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</si>
  <si>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</si>
  <si>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</si>
  <si>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</si>
  <si>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</si>
  <si>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</si>
  <si>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</si>
  <si>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</si>
  <si>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</si>
  <si>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</si>
  <si>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</si>
  <si>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</si>
  <si>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</si>
  <si>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</si>
  <si>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</si>
  <si>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</si>
  <si>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</si>
  <si>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</si>
  <si>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</si>
  <si>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</si>
  <si>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</si>
  <si>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</si>
  <si>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</si>
  <si>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</si>
  <si>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</si>
  <si>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</si>
  <si>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</si>
  <si>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</si>
  <si>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</si>
  <si>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</si>
  <si>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</si>
  <si>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</si>
  <si>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</si>
  <si>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</si>
  <si>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</si>
  <si>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</si>
  <si>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</si>
  <si>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</si>
  <si>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</si>
  <si>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</si>
  <si>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</si>
  <si>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</si>
  <si>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</si>
  <si>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</si>
  <si>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</si>
  <si>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</si>
  <si>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</si>
  <si>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</si>
  <si>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</si>
  <si>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</si>
  <si>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</si>
  <si>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</si>
  <si>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</si>
  <si>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</si>
  <si>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</si>
  <si>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</si>
  <si>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</si>
  <si>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</si>
  <si>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</si>
  <si>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</si>
  <si>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</si>
  <si>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</si>
  <si>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</si>
  <si>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</si>
  <si>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</si>
  <si>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</si>
  <si>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</si>
  <si>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</si>
  <si>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</si>
  <si>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</si>
  <si>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</si>
  <si>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</si>
  <si>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</si>
  <si>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</si>
  <si>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</si>
  <si>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</si>
  <si>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</si>
  <si>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</si>
  <si>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</si>
  <si>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</si>
  <si>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</si>
  <si>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</si>
  <si>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</si>
  <si>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</si>
  <si>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</si>
  <si>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</si>
  <si>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</si>
  <si>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</si>
  <si>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</si>
  <si>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</si>
  <si>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</si>
  <si>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</si>
  <si>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</si>
  <si>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</si>
  <si>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</si>
  <si>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</si>
  <si>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</si>
  <si>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</si>
  <si>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</si>
  <si>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</si>
  <si>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</si>
  <si>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</si>
  <si>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</si>
  <si>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</si>
  <si>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</si>
  <si>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</si>
  <si>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</si>
  <si>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</si>
  <si>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</si>
  <si>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</si>
  <si>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</si>
  <si>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</si>
  <si>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</si>
  <si>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</si>
  <si>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</si>
  <si>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</si>
  <si>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</si>
  <si>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</si>
  <si>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</si>
  <si>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</si>
  <si>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</si>
  <si>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</si>
  <si>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</si>
  <si>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</si>
  <si>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</si>
  <si>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</si>
  <si>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</si>
  <si>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</si>
  <si>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</si>
  <si>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</si>
  <si>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</si>
  <si>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</si>
  <si>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</si>
  <si>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</si>
  <si>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</si>
  <si>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</si>
  <si>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</si>
  <si>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</si>
  <si>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</si>
  <si>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</si>
  <si>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</si>
  <si>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</si>
  <si>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</si>
  <si>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</si>
  <si>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</si>
  <si>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</si>
  <si>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</si>
  <si>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</si>
  <si>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</si>
  <si>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</si>
  <si>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</si>
  <si>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</si>
  <si>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</si>
  <si>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</si>
  <si>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</si>
  <si>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</si>
  <si>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</si>
  <si>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</si>
  <si>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</si>
  <si>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</si>
  <si>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</si>
  <si>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</si>
  <si>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</si>
  <si>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</si>
  <si>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</si>
  <si>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</si>
  <si>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</si>
  <si>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</si>
  <si>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</si>
  <si>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</si>
  <si>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</si>
  <si>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</si>
  <si>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</si>
  <si>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</si>
  <si>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</si>
  <si>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</si>
  <si>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</si>
  <si>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</si>
  <si>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</si>
  <si>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</si>
  <si>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</si>
  <si>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</si>
  <si>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</si>
  <si>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</si>
  <si>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</si>
  <si>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</si>
  <si>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</si>
  <si>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</si>
  <si>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</si>
  <si>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</si>
  <si>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</si>
  <si>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</si>
  <si>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</si>
  <si>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</si>
  <si>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</si>
  <si>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</si>
  <si>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</si>
  <si>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</si>
  <si>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</si>
  <si>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</si>
  <si>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</si>
  <si>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</si>
  <si>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</si>
  <si>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</si>
  <si>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</si>
  <si>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</si>
  <si>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</si>
  <si>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</si>
  <si>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</si>
  <si>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</si>
  <si>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</si>
  <si>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</si>
  <si>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</si>
  <si>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</si>
  <si>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</si>
  <si>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</si>
  <si>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</si>
  <si>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</si>
  <si>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</si>
  <si>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</si>
  <si>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</si>
  <si>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</si>
  <si>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</si>
  <si>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</si>
  <si>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</si>
  <si>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</si>
  <si>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</si>
  <si>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</si>
  <si>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</si>
  <si>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</si>
  <si>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</si>
  <si>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</si>
  <si>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</si>
  <si>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</si>
  <si>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</si>
  <si>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</si>
  <si>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</si>
  <si>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</si>
  <si>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</si>
  <si>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</si>
  <si>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</si>
  <si>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</si>
  <si>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</si>
  <si>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</si>
  <si>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</si>
  <si>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</si>
  <si>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</si>
  <si>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</si>
  <si>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</si>
  <si>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</si>
  <si>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</si>
  <si>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</si>
  <si>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</si>
  <si>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</si>
  <si>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</si>
  <si>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</si>
  <si>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</si>
  <si>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</si>
  <si>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</si>
  <si>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</si>
  <si>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</si>
  <si>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</si>
  <si>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</si>
  <si>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</si>
  <si>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</si>
  <si>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</si>
  <si>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</si>
  <si>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</si>
  <si>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</si>
  <si>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</si>
  <si>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</si>
  <si>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</si>
  <si>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</si>
  <si>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</si>
  <si>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</si>
  <si>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</si>
  <si>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</si>
  <si>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</si>
  <si>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</si>
  <si>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</si>
  <si>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</si>
  <si>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</si>
  <si>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</si>
  <si>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</si>
  <si>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</si>
  <si>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</si>
  <si>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</si>
  <si>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</si>
  <si>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</si>
  <si>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</si>
  <si>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</si>
  <si>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</si>
  <si>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</si>
  <si>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</si>
  <si>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</si>
  <si>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</si>
  <si>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</si>
  <si>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</si>
  <si>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</si>
  <si>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</si>
  <si>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</si>
  <si>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</si>
  <si>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</si>
  <si>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</si>
  <si>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</si>
  <si>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</si>
  <si>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</si>
  <si>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</si>
  <si>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</si>
  <si>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</si>
  <si>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</si>
  <si>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</si>
  <si>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</si>
  <si>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</si>
  <si>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</si>
  <si>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</si>
  <si>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</si>
  <si>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</si>
  <si>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</si>
  <si>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</si>
  <si>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</si>
  <si>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</si>
  <si>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</si>
  <si>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</si>
  <si>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</si>
  <si>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</si>
  <si>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</si>
  <si>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</si>
  <si>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</si>
  <si>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</si>
  <si>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</si>
  <si>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</si>
  <si>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</si>
  <si>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</si>
  <si>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</si>
  <si>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</si>
  <si>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</si>
  <si>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</si>
  <si>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</si>
  <si>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</si>
  <si>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</si>
  <si>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</si>
  <si>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</si>
  <si>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</si>
  <si>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</si>
  <si>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</si>
  <si>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</si>
  <si>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</si>
  <si>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</si>
  <si>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</si>
  <si>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</si>
  <si>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</si>
  <si>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</si>
  <si>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</si>
  <si>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</si>
  <si>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</si>
  <si>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</si>
  <si>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</si>
  <si>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</si>
  <si>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</si>
  <si>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</si>
  <si>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</si>
  <si>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</si>
  <si>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</si>
  <si>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</si>
  <si>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</si>
  <si>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</si>
  <si>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</si>
  <si>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</si>
  <si>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</si>
  <si>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</si>
  <si>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</si>
  <si>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</si>
  <si>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</si>
  <si>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</si>
  <si>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</si>
  <si>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</si>
  <si>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</si>
  <si>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</si>
  <si>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</si>
  <si>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</si>
  <si>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</si>
  <si>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</si>
  <si>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</si>
  <si>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</si>
  <si>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</si>
  <si>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</si>
  <si>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</si>
  <si>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</si>
  <si>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</si>
  <si>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</si>
  <si>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</si>
  <si>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</si>
  <si>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</si>
  <si>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</si>
  <si>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</si>
  <si>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</si>
  <si>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</si>
  <si>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</si>
  <si>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</si>
  <si>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</si>
  <si>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</si>
  <si>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</si>
  <si>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</si>
  <si>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</si>
  <si>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</si>
  <si>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</si>
  <si>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</si>
  <si>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</si>
  <si>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</si>
  <si>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</si>
  <si>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</si>
  <si>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</si>
  <si>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</si>
  <si>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</si>
  <si>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</si>
  <si>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</si>
  <si>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</si>
  <si>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</si>
  <si>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</si>
  <si>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</si>
  <si>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</si>
  <si>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</si>
  <si>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</si>
  <si>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</si>
  <si>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</si>
  <si>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</si>
  <si>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</si>
  <si>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</si>
  <si>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</si>
  <si>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</si>
  <si>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</si>
  <si>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</si>
  <si>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</si>
  <si>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</si>
  <si>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</si>
  <si>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</si>
  <si>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</si>
  <si>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</si>
  <si>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</si>
  <si>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</si>
  <si>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</si>
  <si>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</si>
  <si>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</si>
  <si>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</si>
  <si>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</si>
  <si>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</si>
  <si>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</si>
  <si>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</si>
  <si>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</si>
  <si>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</si>
  <si>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</si>
  <si>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</si>
  <si>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</si>
  <si>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</si>
  <si>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</si>
  <si>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</si>
  <si>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</si>
  <si>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</si>
  <si>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</si>
  <si>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</si>
  <si>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</si>
  <si>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</si>
  <si>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</si>
  <si>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</si>
  <si>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</si>
  <si>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</si>
  <si>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</si>
  <si>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</si>
  <si>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</si>
  <si>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</si>
  <si>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</si>
  <si>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</si>
  <si>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</si>
  <si>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</si>
  <si>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</si>
  <si>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</si>
  <si>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</si>
  <si>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</si>
  <si>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</si>
  <si>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</si>
  <si>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</si>
  <si>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</si>
  <si>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</si>
  <si>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</si>
  <si>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</si>
  <si>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</si>
  <si>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</si>
  <si>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</si>
  <si>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</si>
  <si>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</si>
  <si>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</si>
  <si>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</si>
  <si>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</si>
  <si>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</si>
  <si>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</si>
  <si>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</si>
  <si>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</si>
  <si>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</si>
  <si>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</si>
  <si>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</si>
  <si>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</si>
  <si>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</si>
  <si>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</si>
  <si>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</si>
  <si>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</si>
  <si>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</si>
  <si>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</si>
  <si>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</si>
  <si>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</si>
  <si>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</si>
  <si>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</si>
  <si>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</si>
  <si>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</si>
  <si>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</si>
  <si>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</si>
  <si>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</si>
  <si>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</si>
  <si>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</si>
  <si>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</si>
  <si>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</si>
  <si>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</si>
  <si>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</si>
  <si>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</si>
  <si>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</si>
  <si>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</si>
  <si>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</si>
  <si>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</si>
  <si>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</si>
  <si>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</si>
  <si>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</si>
  <si>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</si>
  <si>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</si>
  <si>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</si>
  <si>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</si>
  <si>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</si>
  <si>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</si>
  <si>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</si>
  <si>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</si>
  <si>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</si>
  <si>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</si>
  <si>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</si>
  <si>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</si>
  <si>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</si>
  <si>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</si>
  <si>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</si>
  <si>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</si>
  <si>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</si>
  <si>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</si>
  <si>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</si>
  <si>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</si>
  <si>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</si>
  <si>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</si>
  <si>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</si>
  <si>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</si>
  <si>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</si>
  <si>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</si>
  <si>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</si>
  <si>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</si>
  <si>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</si>
  <si>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</si>
  <si>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</si>
  <si>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</si>
  <si>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</si>
  <si>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</si>
  <si>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</si>
  <si>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</si>
  <si>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</si>
  <si>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</si>
  <si>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</si>
  <si>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</si>
  <si>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</si>
  <si>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</si>
  <si>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</si>
  <si>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</si>
  <si>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</si>
  <si>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</si>
  <si>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</si>
  <si>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</si>
  <si>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</si>
  <si>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</si>
  <si>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</si>
  <si>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</si>
  <si>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</si>
  <si>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</si>
  <si>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</si>
  <si>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</si>
  <si>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</si>
  <si>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</si>
  <si>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</si>
  <si>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</si>
  <si>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</si>
  <si>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</si>
  <si>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</si>
  <si>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</si>
  <si>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</si>
  <si>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</si>
  <si>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</si>
  <si>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</si>
  <si>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</si>
  <si>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</si>
  <si>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</si>
  <si>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</si>
  <si>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</si>
  <si>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</si>
  <si>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</si>
  <si>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</si>
  <si>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</si>
  <si>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</si>
  <si>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</si>
  <si>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</si>
  <si>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</si>
  <si>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</si>
  <si>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</si>
  <si>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</si>
  <si>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</si>
  <si>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</si>
  <si>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</si>
  <si>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</si>
  <si>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</si>
  <si>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</si>
  <si>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</si>
  <si>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</si>
  <si>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</si>
  <si>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</si>
  <si>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</si>
  <si>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</si>
  <si>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</si>
  <si>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</si>
  <si>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</si>
  <si>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</si>
  <si>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</si>
  <si>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</si>
  <si>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</si>
  <si>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</si>
  <si>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</si>
  <si>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</si>
  <si>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</si>
  <si>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</si>
  <si>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</si>
  <si>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</si>
  <si>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</si>
  <si>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</si>
  <si>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</si>
  <si>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</si>
  <si>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</si>
  <si>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</si>
  <si>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</si>
  <si>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</si>
  <si>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</si>
  <si>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</si>
  <si>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</si>
  <si>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</si>
  <si>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</si>
  <si>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</si>
  <si>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</si>
  <si>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</si>
  <si>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</si>
  <si>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</si>
  <si>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</si>
  <si>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</si>
  <si>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</si>
  <si>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</si>
  <si>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</si>
  <si>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</si>
  <si>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</si>
  <si>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</si>
  <si>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</si>
  <si>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</si>
  <si>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</si>
  <si>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</si>
  <si>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</si>
  <si>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</si>
  <si>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</si>
  <si>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</si>
  <si>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</si>
  <si>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</si>
  <si>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</si>
  <si>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</si>
  <si>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</si>
  <si>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</si>
  <si>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</si>
  <si>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</si>
  <si>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</si>
  <si>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</si>
  <si>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</si>
  <si>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</si>
  <si>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</si>
  <si>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</si>
  <si>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</si>
  <si>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</si>
  <si>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</si>
  <si>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</si>
  <si>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</si>
  <si>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</si>
  <si>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</si>
  <si>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</si>
  <si>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</si>
  <si>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</si>
  <si>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</si>
  <si>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</si>
  <si>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</si>
  <si>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</si>
  <si>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</si>
  <si>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</si>
  <si>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</si>
  <si>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</si>
  <si>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</si>
  <si>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</si>
  <si>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</si>
  <si>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</si>
  <si>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</si>
  <si>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</si>
  <si>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</si>
  <si>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</si>
  <si>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</si>
  <si>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</si>
  <si>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</si>
  <si>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</si>
  <si>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</si>
  <si>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</si>
  <si>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</si>
  <si>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</si>
  <si>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</si>
  <si>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</si>
  <si>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</si>
  <si>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</si>
  <si>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</si>
  <si>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</si>
  <si>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</si>
  <si>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</si>
  <si>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</si>
  <si>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</si>
  <si>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</si>
  <si>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</si>
  <si>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</si>
  <si>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</si>
  <si>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</si>
  <si>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</si>
  <si>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</si>
  <si>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</si>
  <si>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</si>
  <si>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</si>
  <si>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</si>
  <si>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</si>
  <si>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</si>
  <si>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</si>
  <si>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</si>
  <si>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</si>
  <si>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</si>
  <si>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</si>
  <si>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</si>
  <si>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</si>
  <si>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</si>
  <si>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</si>
  <si>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</si>
  <si>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</si>
  <si>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</si>
  <si>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</si>
  <si>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</si>
  <si>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</si>
  <si>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</si>
  <si>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</si>
  <si>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</si>
  <si>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</si>
  <si>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</si>
  <si>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</si>
  <si>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</si>
  <si>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</si>
  <si>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</si>
  <si>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</si>
  <si>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</si>
  <si>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</si>
  <si>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</si>
  <si>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</si>
  <si>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</si>
  <si>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</si>
  <si>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</si>
  <si>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</si>
  <si>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</si>
  <si>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</si>
  <si>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</si>
  <si>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</si>
  <si>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</si>
  <si>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</si>
  <si>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</si>
  <si>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</si>
  <si>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</si>
  <si>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</si>
  <si>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</si>
  <si>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</si>
  <si>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</si>
  <si>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</si>
  <si>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</si>
  <si>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</si>
  <si>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</si>
  <si>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</si>
  <si>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</si>
  <si>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</si>
  <si>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</si>
  <si>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</si>
  <si>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</si>
  <si>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</si>
  <si>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</si>
  <si>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</si>
  <si>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</si>
  <si>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</si>
  <si>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</si>
  <si>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</si>
  <si>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</si>
  <si>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</si>
  <si>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</si>
  <si>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</si>
  <si>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</si>
  <si>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</si>
  <si>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</si>
  <si>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</si>
  <si>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</si>
  <si>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</si>
  <si>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</si>
  <si>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</si>
  <si>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</si>
  <si>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</si>
  <si>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</si>
  <si>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</si>
  <si>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</si>
  <si>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</si>
  <si>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</si>
  <si>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</si>
  <si>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</si>
  <si>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</si>
  <si>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</si>
  <si>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</si>
  <si>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</si>
  <si>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</si>
  <si>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</si>
  <si>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</si>
  <si>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</si>
  <si>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</si>
  <si>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</si>
  <si>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</si>
  <si>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</si>
  <si>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</si>
  <si>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</si>
  <si>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</si>
  <si>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</si>
  <si>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</si>
  <si>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</si>
  <si>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</si>
  <si>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</si>
  <si>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</si>
  <si>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</si>
  <si>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</si>
  <si>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</si>
  <si>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</si>
  <si>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</si>
  <si>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</si>
  <si>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</si>
  <si>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</si>
  <si>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</si>
  <si>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</si>
  <si>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</si>
  <si>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</si>
  <si>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</si>
  <si>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</si>
  <si>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</si>
  <si>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</si>
  <si>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</si>
  <si>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</si>
  <si>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</si>
  <si>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</si>
  <si>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</si>
  <si>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</si>
  <si>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</si>
  <si>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</si>
  <si>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</si>
  <si>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</si>
  <si>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</si>
  <si>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</si>
  <si>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</si>
  <si>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</si>
  <si>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</si>
  <si>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</si>
  <si>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</si>
  <si>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</si>
  <si>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</si>
  <si>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</si>
  <si>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</si>
  <si>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</si>
  <si>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</si>
  <si>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</si>
  <si>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</si>
  <si>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</si>
  <si>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</si>
  <si>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</si>
  <si>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</si>
  <si>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</si>
  <si>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</si>
  <si>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</si>
  <si>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</si>
  <si>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</si>
  <si>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</si>
  <si>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</si>
  <si>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</si>
  <si>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</si>
  <si>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</si>
  <si>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</si>
  <si>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</si>
  <si>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</si>
  <si>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</si>
  <si>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</si>
  <si>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</si>
  <si>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</si>
  <si>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</si>
  <si>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</si>
  <si>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</si>
  <si>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</si>
  <si>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</si>
  <si>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</si>
  <si>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</si>
  <si>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</si>
  <si>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</si>
  <si>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</si>
  <si>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</si>
  <si>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</si>
  <si>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</si>
  <si>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</si>
  <si>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</si>
  <si>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</si>
  <si>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</si>
  <si>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</si>
  <si>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</si>
  <si>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</si>
  <si>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</si>
  <si>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</si>
  <si>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</si>
  <si>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</si>
  <si>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</si>
  <si>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</si>
  <si>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</si>
  <si>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</si>
  <si>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</si>
  <si>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</si>
  <si>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</si>
  <si>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</si>
  <si>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</si>
  <si>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</si>
  <si>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</si>
  <si>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</si>
  <si>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</si>
  <si>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</si>
  <si>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</si>
  <si>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</si>
  <si>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</si>
  <si>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</si>
  <si>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</si>
  <si>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</si>
  <si>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</si>
  <si>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</si>
  <si>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</si>
  <si>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</si>
  <si>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</si>
  <si>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</si>
  <si>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</si>
  <si>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</si>
  <si>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</si>
  <si>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</si>
  <si>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</si>
  <si>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</si>
  <si>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</si>
  <si>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</si>
  <si>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</si>
  <si>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</si>
  <si>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</si>
  <si>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</si>
  <si>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</si>
  <si>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</si>
  <si>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</si>
  <si>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</si>
  <si>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</si>
  <si>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</si>
  <si>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</si>
  <si>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</si>
  <si>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</si>
  <si>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</si>
  <si>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</si>
  <si>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</si>
  <si>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</si>
  <si>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</si>
  <si>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</si>
  <si>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</si>
  <si>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</si>
  <si>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</si>
  <si>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</si>
  <si>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</si>
  <si>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</si>
  <si>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</si>
  <si>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</si>
  <si>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</si>
  <si>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</si>
  <si>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</si>
  <si>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</si>
  <si>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</si>
  <si>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</si>
  <si>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</si>
  <si>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</si>
  <si>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</si>
  <si>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</si>
  <si>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</si>
  <si>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</si>
  <si>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</si>
  <si>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</si>
  <si>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</si>
  <si>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</si>
  <si>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</si>
  <si>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</si>
  <si>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</si>
  <si>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</si>
  <si>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</si>
  <si>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</si>
  <si>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</si>
  <si>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</si>
  <si>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</si>
  <si>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</si>
  <si>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</si>
  <si>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</si>
  <si>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</si>
  <si>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</si>
  <si>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</si>
  <si>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</si>
  <si>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</si>
  <si>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</si>
  <si>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</si>
  <si>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</si>
  <si>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</si>
  <si>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</si>
  <si>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</si>
  <si>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</si>
  <si>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</si>
  <si>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</si>
  <si>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</si>
  <si>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</si>
  <si>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</si>
  <si>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</si>
  <si>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</si>
  <si>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</si>
  <si>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</si>
  <si>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</si>
  <si>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</si>
  <si>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</si>
  <si>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</si>
  <si>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</si>
  <si>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</si>
  <si>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</si>
  <si>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</si>
  <si>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</si>
  <si>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</si>
  <si>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</si>
  <si>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</si>
  <si>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</si>
  <si>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</si>
  <si>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</si>
  <si>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</si>
  <si>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</si>
  <si>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</si>
  <si>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</si>
  <si>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</si>
  <si>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</si>
  <si>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</si>
  <si>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</si>
  <si>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</si>
  <si>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</si>
  <si>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</si>
  <si>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</si>
  <si>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</si>
  <si>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</si>
  <si>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</si>
  <si>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</si>
  <si>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</si>
  <si>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</si>
  <si>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</si>
  <si>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</si>
  <si>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</si>
  <si>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</si>
  <si>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</si>
  <si>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</si>
  <si>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</si>
  <si>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</si>
  <si>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</si>
  <si>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</si>
  <si>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</si>
  <si>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</si>
  <si>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</si>
  <si>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</si>
  <si>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</si>
  <si>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</si>
  <si>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</si>
  <si>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</si>
  <si>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</si>
  <si>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</si>
  <si>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</si>
  <si>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</si>
  <si>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</si>
  <si>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</si>
  <si>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</si>
  <si>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</si>
  <si>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</si>
  <si>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</si>
  <si>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</si>
  <si>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</si>
  <si>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</si>
  <si>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</si>
  <si>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</si>
  <si>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</si>
  <si>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</si>
  <si>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</si>
  <si>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</si>
  <si>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</si>
  <si>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</si>
  <si>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</si>
  <si>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</si>
  <si>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</si>
  <si>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</si>
  <si>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</si>
  <si>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</si>
  <si>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</si>
  <si>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</si>
  <si>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</si>
  <si>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</si>
  <si>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</si>
  <si>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</si>
  <si>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</si>
  <si>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</si>
  <si>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</si>
  <si>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</si>
  <si>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</si>
  <si>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</si>
  <si>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</si>
  <si>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</si>
  <si>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</si>
  <si>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</si>
  <si>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</si>
  <si>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</si>
  <si>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</si>
  <si>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</si>
  <si>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</si>
  <si>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</si>
  <si>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</si>
  <si>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</si>
  <si>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</si>
  <si>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</si>
  <si>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</si>
  <si>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</si>
  <si>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</si>
  <si>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</si>
  <si>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</si>
  <si>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</si>
  <si>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</si>
  <si>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</si>
  <si>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</si>
  <si>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</si>
  <si>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</si>
  <si>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</si>
  <si>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</si>
  <si>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</si>
  <si>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</si>
  <si>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</si>
  <si>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</si>
  <si>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</si>
  <si>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</si>
  <si>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</si>
  <si>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</si>
  <si>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</si>
  <si>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</si>
  <si>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</si>
  <si>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</si>
  <si>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</si>
  <si>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</si>
  <si>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</si>
  <si>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</si>
  <si>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</si>
  <si>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</si>
  <si>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</si>
  <si>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</si>
  <si>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</si>
  <si>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</si>
  <si>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</si>
  <si>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</si>
  <si>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</si>
  <si>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</si>
  <si>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</si>
  <si>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</si>
  <si>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</si>
  <si>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</si>
  <si>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</si>
  <si>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</si>
  <si>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</si>
  <si>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</si>
  <si>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</si>
  <si>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</si>
  <si>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</si>
  <si>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</si>
  <si>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</si>
  <si>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</si>
  <si>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</si>
  <si>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</si>
  <si>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</si>
  <si>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</si>
  <si>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</si>
  <si>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</si>
  <si>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</si>
  <si>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</si>
  <si>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</si>
  <si>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</si>
  <si>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</si>
  <si>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</si>
  <si>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</si>
  <si>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</si>
  <si>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</si>
  <si>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</si>
  <si>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</si>
  <si>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</si>
  <si>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</si>
  <si>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</si>
  <si>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</si>
  <si>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</si>
  <si>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</si>
  <si>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</si>
  <si>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</si>
  <si>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</si>
  <si>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</si>
  <si>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</si>
  <si>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</si>
  <si>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</si>
  <si>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</si>
  <si>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</si>
  <si>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</si>
  <si>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</si>
  <si>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</si>
  <si>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</si>
  <si>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</si>
  <si>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</si>
  <si>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</si>
  <si>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</si>
  <si>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</si>
  <si>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</si>
  <si>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</si>
  <si>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</si>
  <si>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</si>
  <si>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</si>
  <si>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</si>
  <si>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</si>
  <si>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</si>
  <si>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</si>
  <si>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</si>
  <si>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</si>
  <si>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</si>
  <si>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</si>
  <si>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</si>
  <si>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</si>
  <si>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</si>
  <si>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</si>
  <si>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</si>
  <si>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</si>
  <si>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</si>
  <si>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</si>
  <si>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</si>
  <si>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</si>
  <si>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</si>
  <si>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</si>
  <si>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</si>
  <si>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</si>
  <si>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</si>
  <si>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</si>
  <si>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</si>
  <si>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</si>
  <si>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</si>
  <si>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</si>
  <si>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</si>
  <si>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</si>
  <si>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</si>
  <si>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</si>
  <si>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</si>
  <si>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</si>
  <si>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</si>
  <si>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</si>
  <si>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</si>
  <si>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</si>
  <si>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</si>
  <si>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</si>
  <si>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</si>
  <si>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</si>
  <si>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</si>
  <si>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</si>
  <si>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</si>
  <si>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</si>
  <si>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</si>
  <si>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</si>
  <si>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</si>
  <si>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</si>
  <si>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</si>
  <si>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</si>
  <si>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</si>
  <si>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</si>
  <si>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</si>
  <si>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</si>
  <si>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</si>
  <si>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</si>
  <si>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</si>
  <si>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</si>
  <si>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</si>
  <si>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</si>
  <si>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</si>
  <si>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</si>
  <si>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</si>
  <si>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</si>
  <si>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</si>
  <si>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</si>
  <si>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</si>
  <si>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</si>
  <si>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</si>
  <si>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</si>
  <si>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</si>
  <si>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</si>
  <si>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</si>
  <si>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</si>
  <si>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</si>
  <si>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</si>
  <si>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</si>
  <si>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</si>
  <si>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</si>
  <si>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</si>
  <si>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</si>
  <si>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</si>
  <si>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</si>
  <si>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</si>
  <si>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</si>
  <si>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</si>
  <si>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</si>
  <si>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</si>
  <si>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</si>
  <si>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</si>
  <si>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</si>
  <si>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</si>
  <si>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</si>
  <si>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</si>
  <si>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</si>
  <si>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</si>
  <si>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</si>
  <si>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</si>
  <si>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</si>
  <si>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</si>
  <si>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</si>
  <si>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</si>
  <si>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</si>
  <si>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</si>
  <si>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</si>
  <si>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</si>
  <si>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</si>
  <si>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</si>
  <si>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</si>
  <si>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</si>
  <si>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</si>
  <si>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</si>
  <si>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</si>
  <si>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</si>
  <si>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</si>
  <si>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</si>
  <si>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</si>
  <si>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</si>
  <si>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</si>
  <si>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</si>
  <si>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</si>
  <si>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</si>
  <si>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</si>
  <si>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</si>
  <si>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</si>
  <si>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</si>
  <si>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</si>
  <si>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</si>
  <si>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</si>
  <si>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</si>
  <si>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</si>
  <si>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</si>
  <si>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</si>
  <si>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</si>
  <si>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</si>
  <si>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</si>
  <si>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</si>
  <si>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</si>
  <si>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</si>
  <si>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</si>
  <si>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</si>
  <si>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</si>
  <si>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</si>
  <si>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</si>
  <si>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</si>
  <si>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</si>
  <si>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</si>
  <si>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</si>
  <si>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</si>
  <si>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</si>
  <si>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</si>
  <si>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</si>
  <si>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</si>
  <si>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</si>
  <si>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</si>
  <si>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</si>
  <si>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</si>
  <si>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</si>
  <si>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</si>
  <si>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</si>
  <si>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</si>
  <si>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</si>
  <si>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</si>
  <si>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</si>
  <si>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</si>
  <si>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</si>
  <si>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</si>
  <si>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</si>
  <si>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</si>
  <si>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</si>
  <si>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</si>
  <si>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</si>
  <si>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</si>
  <si>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</si>
  <si>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</si>
  <si>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</si>
  <si>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</si>
  <si>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</si>
  <si>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</si>
  <si>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</si>
  <si>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</si>
  <si>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</si>
  <si>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</si>
  <si>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</si>
  <si>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</si>
  <si>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</si>
  <si>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</si>
  <si>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</si>
  <si>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</si>
  <si>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</si>
  <si>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</si>
  <si>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</si>
  <si>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</si>
  <si>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</si>
  <si>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</si>
  <si>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</si>
  <si>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</si>
  <si>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</si>
  <si>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</si>
  <si>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</si>
  <si>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</si>
  <si>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</si>
  <si>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</si>
  <si>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</si>
  <si>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</si>
  <si>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</si>
  <si>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</si>
  <si>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</si>
  <si>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</si>
  <si>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</si>
  <si>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</si>
  <si>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</si>
  <si>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</si>
  <si>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</si>
  <si>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</si>
  <si>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</si>
  <si>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</si>
  <si>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</si>
  <si>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</si>
  <si>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</si>
  <si>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</si>
  <si>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</si>
  <si>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</si>
  <si>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</si>
  <si>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</si>
  <si>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</si>
  <si>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</si>
  <si>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</si>
  <si>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</si>
  <si>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</si>
  <si>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</si>
  <si>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</si>
  <si>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</si>
  <si>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</si>
  <si>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</si>
  <si>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</si>
  <si>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</si>
  <si>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</si>
  <si>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</si>
  <si>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</si>
  <si>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</si>
  <si>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</si>
  <si>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</si>
  <si>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</si>
  <si>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</si>
  <si>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</si>
  <si>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</si>
  <si>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</si>
  <si>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</si>
  <si>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</si>
  <si>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</si>
  <si>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</si>
  <si>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</si>
  <si>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</si>
  <si>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</si>
  <si>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</si>
  <si>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</si>
  <si>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</si>
  <si>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</si>
  <si>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</si>
  <si>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</si>
  <si>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</si>
  <si>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</si>
  <si>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</si>
  <si>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</si>
  <si>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</si>
  <si>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</si>
  <si>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</si>
  <si>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</si>
  <si>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</si>
  <si>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</si>
  <si>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</si>
  <si>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</si>
  <si>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</si>
  <si>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</si>
  <si>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</si>
  <si>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</si>
  <si>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</si>
  <si>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</si>
  <si>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</si>
  <si>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</si>
  <si>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</si>
  <si>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</si>
  <si>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</si>
  <si>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</si>
  <si>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</si>
  <si>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</si>
  <si>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</si>
  <si>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</si>
  <si>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</si>
  <si>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</si>
  <si>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</si>
  <si>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</si>
  <si>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</si>
  <si>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</si>
  <si>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</si>
  <si>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</si>
  <si>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</si>
  <si>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</si>
  <si>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</si>
  <si>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</si>
  <si>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</si>
  <si>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</si>
  <si>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</si>
  <si>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</si>
  <si>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</si>
  <si>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</si>
  <si>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</si>
  <si>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</si>
  <si>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</si>
  <si>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</si>
  <si>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</si>
  <si>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</si>
  <si>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</si>
  <si>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</si>
  <si>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</si>
  <si>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</si>
  <si>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</si>
  <si>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</si>
  <si>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</si>
  <si>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</si>
  <si>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</si>
  <si>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</si>
  <si>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</si>
  <si>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</si>
  <si>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</si>
  <si>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</si>
  <si>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</si>
  <si>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</si>
  <si>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</si>
  <si>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</si>
  <si>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</si>
  <si>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</si>
  <si>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</si>
  <si>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</si>
  <si>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</si>
  <si>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</si>
  <si>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</si>
  <si>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</si>
  <si>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</si>
  <si>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</si>
  <si>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</si>
  <si>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</si>
  <si>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</si>
  <si>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</si>
  <si>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</si>
  <si>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</si>
  <si>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</si>
  <si>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</si>
  <si>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</si>
  <si>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</si>
  <si>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</si>
  <si>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</si>
  <si>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</si>
  <si>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</si>
  <si>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</si>
  <si>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</si>
  <si>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</si>
  <si>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</si>
  <si>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</si>
  <si>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</si>
  <si>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</si>
  <si>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</si>
  <si>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</si>
  <si>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</si>
  <si>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</si>
  <si>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</si>
  <si>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</si>
  <si>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</si>
  <si>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</si>
  <si>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</si>
  <si>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</si>
  <si>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</si>
  <si>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</si>
  <si>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</si>
  <si>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</si>
  <si>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</si>
  <si>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</si>
  <si>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</si>
  <si>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</si>
  <si>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</si>
  <si>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</si>
  <si>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</si>
  <si>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</si>
  <si>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</si>
  <si>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</si>
  <si>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</si>
  <si>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</si>
  <si>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</si>
  <si>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</si>
  <si>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</si>
  <si>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</si>
  <si>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</si>
  <si>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</si>
  <si>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</si>
  <si>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</si>
  <si>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</si>
  <si>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</si>
  <si>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</si>
  <si>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</si>
  <si>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</si>
  <si>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</si>
  <si>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</si>
  <si>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</si>
  <si>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</si>
  <si>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</si>
  <si>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</si>
  <si>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</si>
  <si>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</si>
  <si>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</si>
  <si>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</si>
  <si>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</si>
  <si>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</si>
  <si>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</si>
  <si>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</si>
  <si>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</si>
  <si>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</si>
  <si>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</si>
  <si>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</si>
  <si>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</si>
  <si>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</si>
  <si>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</si>
  <si>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</si>
  <si>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</si>
  <si>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</si>
  <si>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</si>
  <si>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</si>
  <si>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</si>
  <si>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</si>
  <si>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</si>
  <si>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</si>
  <si>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</si>
  <si>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</si>
  <si>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</si>
  <si>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</si>
  <si>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</si>
  <si>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</si>
  <si>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</si>
  <si>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</si>
  <si>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</si>
  <si>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</si>
  <si>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</si>
  <si>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</si>
  <si>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</si>
  <si>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</si>
  <si>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</si>
  <si>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</si>
  <si>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</si>
  <si>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</si>
  <si>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</si>
  <si>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</si>
  <si>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</si>
  <si>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</si>
  <si>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</si>
  <si>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</si>
  <si>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</si>
  <si>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</si>
  <si>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</si>
  <si>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</si>
  <si>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</si>
  <si>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</si>
  <si>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</si>
  <si>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</si>
  <si>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</si>
  <si>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</si>
  <si>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</si>
  <si>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</si>
  <si>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</si>
  <si>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</si>
  <si>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</si>
  <si>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</si>
  <si>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</si>
  <si>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</si>
  <si>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</si>
  <si>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</si>
  <si>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</si>
  <si>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</si>
  <si>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</si>
  <si>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</si>
  <si>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</si>
  <si>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</si>
  <si>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</si>
  <si>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</si>
  <si>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</si>
  <si>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</si>
  <si>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</si>
  <si>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</si>
  <si>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</si>
  <si>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</si>
  <si>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</si>
  <si>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</si>
  <si>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</si>
  <si>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</si>
  <si>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</si>
  <si>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</si>
  <si>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</si>
  <si>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</si>
  <si>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</si>
  <si>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</si>
  <si>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</si>
  <si>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</si>
  <si>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</si>
  <si>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</si>
  <si>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</si>
  <si>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</si>
  <si>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</si>
  <si>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</si>
  <si>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</si>
  <si>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</si>
  <si>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</si>
  <si>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</si>
  <si>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</si>
  <si>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</si>
  <si>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</si>
  <si>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</si>
  <si>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</si>
  <si>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</si>
  <si>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</si>
  <si>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</si>
  <si>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</si>
  <si>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</si>
  <si>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</si>
  <si>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</si>
  <si>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</si>
  <si>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</si>
  <si>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</si>
  <si>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</si>
  <si>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</si>
  <si>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</si>
  <si>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</si>
  <si>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</si>
  <si>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</si>
  <si>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</si>
  <si>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</si>
  <si>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</si>
  <si>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</si>
  <si>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</si>
  <si>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</si>
  <si>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</si>
  <si>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</si>
  <si>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</si>
  <si>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</si>
  <si>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</si>
  <si>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</si>
  <si>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</si>
  <si>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</si>
  <si>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</si>
  <si>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</si>
  <si>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</si>
  <si>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</si>
  <si>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</si>
  <si>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</si>
  <si>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</si>
  <si>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</si>
  <si>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</si>
  <si>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</si>
  <si>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</si>
  <si>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</si>
  <si>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</si>
  <si>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</si>
  <si>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</si>
  <si>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</si>
  <si>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</si>
  <si>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</si>
  <si>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</si>
  <si>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</si>
  <si>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</si>
  <si>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</si>
  <si>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</si>
  <si>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</si>
  <si>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</si>
  <si>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</si>
  <si>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</si>
  <si>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</si>
  <si>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</si>
  <si>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</si>
  <si>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</si>
  <si>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</si>
  <si>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</si>
  <si>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</si>
  <si>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</si>
  <si>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</si>
  <si>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</si>
  <si>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</si>
  <si>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</si>
  <si>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</si>
  <si>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</si>
  <si>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</si>
  <si>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</si>
  <si>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</si>
  <si>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</si>
  <si>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</si>
  <si>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</si>
  <si>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</si>
  <si>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</si>
  <si>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</si>
  <si>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</si>
  <si>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</si>
  <si>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</si>
  <si>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</si>
  <si>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</si>
  <si>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</si>
  <si>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</si>
  <si>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</si>
  <si>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</si>
  <si>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</si>
  <si>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</si>
  <si>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</si>
  <si>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</si>
  <si>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</si>
  <si>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</si>
  <si>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</si>
  <si>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</si>
  <si>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</si>
  <si>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</si>
  <si>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</si>
  <si>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</si>
  <si>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</si>
  <si>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</si>
  <si>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</si>
  <si>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</si>
  <si>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</si>
  <si>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</si>
  <si>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</si>
  <si>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</si>
  <si>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</si>
  <si>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</si>
  <si>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</si>
  <si>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</si>
  <si>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</si>
  <si>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</si>
  <si>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</si>
  <si>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</si>
  <si>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</si>
  <si>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</si>
  <si>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</si>
  <si>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</si>
  <si>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</si>
  <si>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</si>
  <si>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</si>
  <si>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</si>
  <si>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</si>
  <si>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</si>
  <si>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</si>
  <si>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</si>
  <si>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</si>
  <si>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</si>
  <si>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</si>
  <si>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</si>
  <si>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</si>
  <si>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</si>
  <si>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</si>
  <si>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</si>
  <si>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</si>
  <si>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</si>
  <si>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</si>
  <si>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</si>
  <si>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</si>
  <si>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</si>
  <si>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</si>
  <si>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</si>
  <si>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</si>
  <si>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</si>
  <si>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</si>
  <si>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</si>
  <si>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</si>
  <si>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</si>
  <si>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</si>
  <si>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</si>
  <si>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</si>
  <si>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</si>
  <si>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</si>
  <si>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</si>
  <si>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</si>
  <si>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</si>
  <si>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</si>
  <si>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</si>
  <si>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</si>
  <si>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</si>
  <si>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</si>
  <si>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</si>
  <si>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</si>
  <si>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</si>
  <si>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</si>
  <si>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</si>
  <si>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</si>
  <si>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</si>
  <si>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</si>
  <si>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</si>
  <si>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</si>
  <si>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</si>
  <si>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</si>
  <si>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</si>
  <si>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</si>
  <si>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</si>
  <si>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</si>
  <si>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</si>
  <si>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</si>
  <si>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</si>
  <si>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</si>
  <si>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</si>
  <si>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</si>
  <si>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</si>
  <si>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</si>
  <si>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</si>
  <si>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</si>
  <si>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</si>
  <si>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</si>
  <si>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</si>
  <si>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</si>
  <si>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</si>
  <si>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</si>
  <si>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</si>
  <si>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</si>
  <si>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</si>
  <si>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</si>
  <si>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</si>
  <si>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</si>
  <si>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</si>
  <si>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</si>
  <si>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</si>
  <si>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</si>
  <si>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</si>
  <si>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</si>
  <si>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</si>
  <si>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</si>
  <si>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</si>
  <si>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</si>
  <si>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</si>
  <si>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</si>
  <si>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</si>
  <si>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</si>
  <si>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</si>
  <si>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</si>
  <si>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</si>
  <si>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</si>
  <si>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</si>
  <si>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</si>
  <si>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</si>
  <si>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</si>
  <si>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</si>
  <si>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</si>
  <si>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</si>
  <si>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</si>
  <si>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</si>
  <si>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</si>
  <si>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</si>
  <si>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</si>
  <si>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</si>
  <si>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</si>
  <si>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</si>
  <si>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</si>
  <si>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</si>
  <si>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</si>
  <si>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</si>
  <si>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</si>
  <si>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</si>
  <si>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</si>
  <si>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</si>
  <si>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</si>
  <si>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</si>
  <si>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</si>
  <si>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</si>
  <si>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</si>
  <si>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</si>
  <si>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</si>
  <si>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</si>
  <si>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</si>
  <si>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</si>
  <si>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</si>
  <si>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</si>
  <si>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</si>
  <si>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</si>
  <si>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</si>
  <si>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</si>
  <si>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</si>
  <si>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</si>
  <si>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</si>
  <si>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</si>
  <si>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</si>
  <si>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</si>
  <si>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</si>
  <si>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</si>
  <si>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</si>
  <si>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</si>
  <si>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</si>
  <si>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</si>
  <si>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</si>
  <si>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</si>
  <si>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</si>
  <si>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</si>
  <si>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</si>
  <si>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</si>
  <si>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</si>
  <si>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</si>
  <si>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</si>
  <si>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</si>
  <si>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</si>
  <si>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</si>
  <si>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</si>
  <si>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</si>
  <si>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</si>
  <si>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</si>
  <si>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</si>
  <si>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</si>
  <si>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</si>
  <si>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</si>
  <si>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</si>
  <si>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</si>
  <si>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</si>
  <si>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</si>
  <si>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</si>
  <si>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</si>
  <si>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</si>
  <si>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</si>
  <si>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</si>
  <si>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</si>
  <si>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</si>
  <si>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</si>
  <si>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</si>
  <si>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</si>
  <si>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</si>
  <si>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</si>
  <si>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</si>
  <si>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</si>
  <si>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</si>
  <si>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</si>
  <si>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</si>
  <si>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</si>
  <si>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</si>
  <si>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</si>
  <si>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</si>
  <si>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</si>
  <si>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</si>
  <si>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</si>
  <si>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</si>
  <si>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</si>
  <si>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</si>
  <si>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</si>
  <si>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</si>
  <si>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</si>
  <si>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</si>
  <si>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</si>
  <si>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</si>
  <si>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</si>
  <si>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</si>
  <si>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</si>
  <si>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</si>
  <si>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</si>
  <si>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</si>
  <si>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</si>
  <si>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</si>
  <si>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</si>
  <si>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</si>
  <si>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</si>
  <si>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</si>
  <si>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</si>
  <si>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</si>
  <si>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</si>
  <si>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</si>
  <si>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</si>
  <si>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</si>
  <si>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</si>
  <si>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</si>
  <si>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</si>
  <si>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</si>
  <si>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</si>
  <si>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</si>
  <si>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</si>
  <si>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</si>
  <si>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</si>
  <si>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</si>
  <si>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</si>
  <si>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</si>
  <si>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</si>
  <si>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</si>
  <si>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</si>
  <si>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</si>
  <si>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</si>
  <si>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</si>
  <si>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</si>
  <si>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</si>
  <si>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</si>
  <si>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</si>
  <si>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</si>
  <si>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</si>
  <si>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</si>
  <si>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</si>
  <si>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</si>
  <si>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</si>
  <si>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</si>
  <si>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</si>
  <si>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</si>
  <si>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</si>
  <si>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</si>
  <si>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</si>
  <si>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</si>
  <si>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</si>
  <si>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</si>
  <si>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</si>
  <si>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</si>
  <si>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</si>
  <si>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</si>
  <si>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</si>
  <si>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</si>
  <si>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</si>
  <si>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</si>
  <si>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</si>
  <si>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</si>
  <si>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</si>
  <si>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</si>
  <si>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</si>
  <si>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</si>
  <si>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</si>
  <si>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</si>
  <si>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</si>
  <si>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</si>
  <si>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</si>
  <si>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</si>
  <si>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</si>
  <si>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</si>
  <si>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</si>
  <si>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</si>
  <si>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</si>
  <si>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</si>
  <si>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</si>
  <si>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</si>
  <si>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</si>
  <si>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</si>
  <si>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</si>
  <si>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</si>
  <si>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</si>
  <si>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</si>
  <si>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</si>
  <si>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</si>
  <si>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</si>
  <si>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</si>
  <si>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</si>
  <si>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</si>
  <si>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</si>
  <si>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</si>
  <si>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</si>
  <si>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</si>
  <si>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</si>
  <si>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</si>
  <si>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</si>
  <si>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</si>
  <si>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</si>
  <si>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</si>
  <si>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</si>
  <si>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</si>
  <si>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</si>
  <si>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</si>
  <si>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</si>
  <si>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</si>
  <si>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</si>
  <si>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</si>
  <si>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</si>
  <si>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</si>
  <si>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</si>
  <si>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</si>
  <si>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</si>
  <si>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</si>
  <si>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</si>
  <si>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</si>
  <si>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</si>
  <si>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</si>
  <si>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</si>
  <si>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</si>
  <si>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</si>
  <si>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</si>
  <si>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</si>
  <si>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</si>
  <si>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</si>
  <si>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</si>
  <si>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</si>
  <si>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</si>
  <si>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</si>
  <si>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</si>
  <si>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</si>
  <si>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</si>
  <si>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</si>
  <si>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</si>
  <si>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</si>
  <si>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</si>
  <si>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</si>
  <si>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</si>
  <si>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</si>
  <si>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</si>
  <si>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</si>
  <si>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</si>
  <si>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</si>
  <si>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</si>
  <si>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</si>
  <si>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</si>
  <si>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</si>
  <si>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</si>
  <si>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</si>
  <si>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</si>
  <si>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</si>
  <si>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</si>
  <si>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</si>
  <si>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</si>
  <si>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</si>
  <si>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</si>
  <si>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</si>
  <si>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</si>
  <si>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</si>
  <si>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</si>
  <si>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</si>
  <si>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</si>
  <si>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</si>
  <si>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</si>
  <si>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</si>
  <si>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</si>
  <si>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</si>
  <si>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</si>
  <si>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</si>
  <si>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</si>
  <si>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</si>
  <si>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</si>
  <si>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</si>
  <si>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</si>
  <si>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</si>
  <si>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</si>
  <si>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</si>
  <si>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</si>
  <si>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</si>
  <si>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</si>
  <si>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</si>
  <si>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</si>
  <si>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</si>
  <si>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</si>
  <si>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</si>
  <si>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</si>
  <si>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</si>
  <si>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</si>
  <si>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</si>
  <si>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</si>
  <si>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</si>
  <si>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</si>
  <si>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</si>
  <si>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</si>
  <si>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</si>
  <si>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</si>
  <si>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</si>
  <si>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</si>
  <si>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</si>
  <si>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</si>
  <si>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</si>
  <si>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</si>
  <si>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</si>
  <si>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</si>
  <si>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</si>
  <si>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</si>
  <si>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</si>
  <si>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</si>
  <si>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</si>
  <si>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</si>
  <si>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</si>
  <si>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</si>
  <si>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</si>
  <si>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</si>
  <si>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</si>
  <si>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</si>
  <si>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</si>
  <si>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</si>
  <si>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</si>
  <si>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</si>
  <si>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</si>
  <si>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</si>
  <si>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</si>
  <si>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</si>
  <si>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</si>
  <si>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</si>
  <si>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</si>
  <si>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</si>
  <si>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</si>
  <si>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</si>
  <si>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</si>
  <si>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</si>
  <si>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</si>
  <si>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</si>
  <si>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</si>
  <si>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</si>
  <si>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</si>
  <si>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</si>
  <si>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</si>
  <si>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</si>
  <si>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</si>
  <si>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</si>
  <si>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</si>
  <si>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</si>
  <si>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</si>
  <si>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</si>
  <si>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</si>
  <si>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</si>
  <si>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</si>
  <si>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</si>
  <si>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</si>
  <si>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</si>
  <si>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</si>
  <si>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</si>
  <si>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</si>
  <si>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</si>
  <si>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</si>
  <si>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</si>
  <si>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</si>
  <si>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</si>
  <si>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</si>
  <si>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</si>
  <si>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</si>
  <si>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</si>
  <si>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</si>
  <si>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</si>
  <si>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</si>
  <si>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</si>
  <si>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</si>
  <si>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</si>
  <si>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</si>
  <si>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</si>
  <si>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</si>
  <si>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</si>
  <si>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</si>
  <si>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</si>
  <si>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</si>
  <si>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</si>
  <si>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</si>
  <si>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</si>
  <si>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</si>
  <si>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</si>
  <si>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</si>
  <si>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</si>
  <si>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</si>
  <si>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</si>
  <si>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</si>
  <si>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</si>
  <si>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</si>
  <si>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</si>
  <si>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</si>
  <si>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</si>
  <si>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</si>
  <si>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</si>
  <si>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</si>
  <si>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</si>
  <si>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</si>
  <si>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</si>
  <si>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</si>
  <si>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</si>
  <si>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</si>
  <si>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</si>
  <si>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</si>
  <si>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</si>
  <si>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</si>
  <si>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</si>
  <si>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</si>
  <si>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</si>
  <si>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</si>
  <si>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</si>
  <si>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</si>
  <si>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</si>
  <si>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</si>
  <si>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</si>
  <si>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</si>
  <si>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</si>
  <si>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</si>
  <si>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</si>
  <si>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</si>
  <si>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</si>
  <si>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</si>
  <si>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</si>
  <si>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</si>
  <si>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</si>
  <si>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</si>
  <si>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</si>
  <si>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</si>
  <si>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</si>
  <si>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</si>
  <si>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</si>
  <si>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</si>
  <si>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</si>
  <si>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</si>
  <si>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</si>
  <si>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</si>
  <si>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</si>
  <si>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</si>
  <si>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</si>
  <si>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</si>
  <si>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</si>
  <si>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</si>
  <si>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</si>
  <si>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</si>
  <si>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</si>
  <si>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</si>
  <si>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</si>
  <si>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</si>
  <si>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</si>
  <si>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</si>
  <si>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</si>
  <si>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</si>
  <si>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</si>
  <si>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</si>
  <si>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</si>
  <si>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</si>
  <si>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</si>
  <si>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</si>
  <si>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</si>
  <si>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</si>
  <si>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</si>
  <si>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</si>
  <si>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</si>
  <si>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</si>
  <si>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</si>
  <si>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</si>
  <si>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</si>
  <si>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</si>
  <si>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</si>
  <si>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</si>
  <si>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</si>
  <si>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</si>
  <si>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</si>
  <si>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</si>
  <si>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</si>
  <si>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</si>
  <si>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</si>
  <si>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</si>
  <si>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</si>
  <si>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</si>
  <si>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</si>
  <si>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</si>
  <si>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</si>
  <si>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</si>
  <si>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</si>
  <si>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</si>
  <si>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</si>
  <si>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</si>
  <si>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</si>
  <si>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</si>
  <si>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</si>
  <si>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</si>
  <si>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</si>
  <si>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</si>
  <si>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</si>
  <si>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</si>
  <si>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</si>
  <si>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</si>
  <si>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</si>
  <si>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</si>
  <si>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</si>
  <si>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</si>
  <si>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</si>
  <si>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</si>
  <si>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</si>
  <si>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</si>
  <si>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</si>
  <si>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</si>
  <si>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</si>
  <si>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</si>
  <si>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</si>
  <si>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</si>
  <si>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</si>
  <si>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</si>
  <si>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</si>
  <si>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</si>
  <si>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</si>
  <si>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</si>
  <si>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</si>
  <si>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</si>
  <si>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</si>
  <si>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</si>
  <si>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</si>
  <si>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</si>
  <si>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</si>
  <si>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</si>
  <si>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</si>
  <si>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</si>
  <si>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</si>
  <si>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</si>
  <si>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</si>
  <si>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</si>
  <si>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</si>
  <si>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</si>
  <si>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</si>
  <si>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</si>
  <si>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</si>
  <si>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</si>
  <si>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</si>
  <si>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</si>
  <si>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</si>
  <si>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</si>
  <si>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</si>
  <si>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</si>
  <si>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</si>
  <si>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</si>
  <si>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</si>
  <si>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</si>
  <si>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</si>
  <si>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</si>
  <si>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</si>
  <si>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</si>
  <si>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</si>
  <si>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</si>
  <si>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</si>
  <si>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</si>
  <si>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</si>
  <si>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</si>
  <si>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</si>
  <si>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</si>
  <si>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</si>
  <si>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</si>
  <si>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</si>
  <si>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</si>
  <si>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</si>
  <si>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</si>
  <si>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</si>
  <si>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</si>
  <si>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</si>
  <si>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</si>
  <si>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</si>
  <si>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</si>
  <si>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</si>
  <si>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</si>
  <si>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</si>
  <si>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</si>
  <si>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</si>
  <si>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</si>
  <si>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</si>
  <si>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</si>
  <si>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</si>
  <si>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</si>
  <si>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</si>
  <si>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</si>
  <si>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</si>
  <si>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</si>
  <si>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</si>
  <si>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</si>
  <si>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</si>
  <si>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</si>
  <si>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</si>
  <si>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</si>
  <si>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</si>
  <si>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</si>
  <si>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</si>
  <si>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</si>
  <si>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</si>
  <si>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</si>
  <si>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</si>
  <si>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</si>
  <si>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</si>
  <si>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</si>
  <si>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</si>
  <si>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</si>
  <si>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</si>
  <si>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</si>
  <si>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</si>
  <si>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</si>
  <si>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</si>
  <si>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</si>
  <si>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</si>
  <si>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</si>
  <si>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</si>
  <si>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</si>
  <si>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</si>
  <si>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</si>
  <si>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</si>
  <si>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</si>
  <si>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</si>
  <si>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</si>
  <si>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</si>
  <si>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</si>
  <si>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</si>
  <si>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</si>
  <si>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</si>
  <si>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</si>
  <si>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</si>
  <si>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</si>
  <si>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</si>
  <si>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</si>
  <si>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</si>
  <si>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</si>
  <si>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</si>
  <si>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</si>
  <si>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</si>
  <si>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</si>
  <si>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</si>
  <si>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</si>
  <si>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</si>
  <si>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</si>
  <si>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</si>
  <si>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</si>
  <si>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</si>
  <si>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</si>
  <si>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</si>
  <si>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</si>
  <si>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</si>
  <si>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</si>
  <si>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</si>
  <si>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</si>
  <si>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</si>
  <si>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</si>
  <si>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</si>
  <si>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</si>
  <si>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</si>
  <si>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</si>
  <si>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</si>
  <si>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</si>
  <si>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</si>
  <si>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</si>
  <si>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</si>
  <si>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</si>
  <si>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</si>
  <si>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</si>
  <si>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</si>
  <si>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</si>
  <si>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</si>
  <si>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</si>
  <si>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</si>
  <si>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</si>
  <si>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</si>
  <si>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</si>
  <si>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</si>
  <si>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</si>
  <si>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</si>
  <si>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</si>
  <si>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</si>
  <si>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</si>
  <si>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</si>
  <si>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</si>
  <si>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</si>
  <si>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</si>
  <si>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</si>
  <si>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</si>
  <si>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</si>
  <si>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</si>
  <si>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</si>
  <si>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</si>
  <si>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</si>
  <si>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</si>
  <si>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</si>
  <si>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</si>
  <si>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</si>
  <si>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</si>
  <si>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</si>
  <si>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</si>
  <si>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</si>
  <si>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</si>
  <si>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</si>
  <si>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</si>
  <si>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</si>
  <si>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</si>
  <si>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</si>
  <si>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</si>
  <si>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</si>
  <si>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</si>
  <si>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</si>
  <si>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</si>
  <si>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</si>
  <si>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</si>
  <si>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</si>
  <si>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</si>
  <si>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</si>
  <si>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</si>
  <si>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</si>
  <si>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</si>
  <si>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</si>
  <si>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</si>
  <si>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</si>
  <si>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</si>
  <si>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</si>
  <si>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</si>
  <si>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</si>
  <si>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</si>
  <si>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</si>
  <si>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</si>
  <si>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</si>
  <si>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</si>
  <si>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</si>
  <si>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</si>
  <si>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</si>
  <si>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</si>
  <si>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</si>
  <si>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</si>
  <si>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</si>
  <si>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</si>
  <si>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</si>
  <si>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</si>
  <si>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</si>
  <si>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</si>
  <si>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</si>
  <si>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</si>
  <si>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</si>
  <si>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</si>
  <si>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</si>
  <si>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</si>
  <si>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</si>
  <si>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</si>
  <si>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</si>
  <si>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</si>
  <si>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</si>
  <si>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</si>
  <si>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</si>
  <si>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</si>
  <si>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</si>
  <si>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</si>
  <si>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</si>
  <si>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</si>
  <si>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</si>
  <si>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</si>
  <si>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</si>
  <si>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</si>
  <si>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</si>
  <si>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</si>
  <si>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</si>
  <si>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</si>
  <si>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</si>
  <si>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</si>
  <si>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</si>
  <si>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</si>
  <si>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</si>
  <si>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</si>
  <si>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</si>
  <si>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</si>
  <si>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</si>
  <si>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</si>
  <si>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</si>
  <si>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</si>
  <si>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</si>
  <si>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</si>
  <si>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</si>
  <si>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</si>
  <si>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</si>
  <si>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</si>
  <si>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</si>
  <si>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</si>
  <si>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</si>
  <si>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</si>
  <si>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</si>
  <si>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</si>
  <si>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</si>
  <si>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</si>
  <si>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</si>
  <si>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</si>
  <si>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</si>
  <si>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</si>
  <si>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</si>
  <si>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</si>
  <si>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</si>
  <si>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</si>
  <si>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</si>
  <si>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</si>
  <si>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</si>
  <si>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</si>
  <si>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</si>
  <si>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</si>
  <si>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</si>
  <si>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</si>
  <si>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</si>
  <si>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</si>
  <si>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</si>
  <si>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</si>
  <si>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</si>
  <si>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</si>
  <si>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</si>
  <si>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</si>
  <si>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</si>
  <si>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</si>
  <si>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</si>
  <si>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</si>
  <si>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</si>
  <si>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</si>
  <si>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</si>
  <si>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</si>
  <si>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</si>
  <si>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</si>
  <si>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</si>
  <si>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</si>
  <si>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</si>
  <si>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</si>
  <si>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</si>
  <si>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</si>
  <si>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</si>
  <si>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</si>
  <si>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</si>
  <si>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</si>
  <si>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</si>
  <si>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</si>
  <si>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</si>
  <si>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</si>
  <si>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</si>
  <si>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</si>
  <si>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</si>
  <si>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</si>
  <si>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</si>
  <si>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</si>
  <si>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</si>
  <si>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</si>
  <si>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</si>
  <si>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</si>
  <si>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</si>
  <si>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</si>
  <si>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</si>
  <si>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</si>
  <si>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</si>
  <si>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</si>
  <si>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</si>
  <si>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</si>
  <si>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</si>
  <si>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</si>
  <si>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</si>
  <si>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</si>
  <si>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</si>
  <si>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</si>
  <si>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</si>
  <si>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</si>
  <si>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</si>
  <si>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</si>
  <si>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</si>
  <si>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</si>
  <si>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</si>
  <si>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</si>
  <si>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</si>
  <si>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</si>
  <si>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</si>
  <si>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</si>
  <si>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</si>
  <si>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</si>
  <si>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</si>
  <si>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</si>
  <si>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</si>
  <si>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</si>
  <si>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</si>
  <si>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</si>
  <si>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</si>
  <si>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</si>
  <si>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</si>
  <si>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</si>
  <si>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</si>
  <si>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</si>
  <si>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</si>
  <si>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</si>
  <si>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</si>
  <si>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</si>
  <si>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</si>
  <si>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</si>
  <si>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</si>
  <si>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</si>
  <si>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</si>
  <si>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</si>
  <si>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</si>
  <si>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</si>
  <si>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</si>
  <si>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</si>
  <si>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</si>
  <si>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</si>
  <si>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</si>
  <si>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</si>
  <si>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</si>
  <si>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</si>
  <si>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</si>
  <si>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</si>
  <si>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</si>
  <si>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</si>
  <si>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</si>
  <si>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</si>
  <si>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</si>
  <si>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</si>
  <si>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</si>
  <si>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</si>
  <si>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</si>
  <si>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</si>
  <si>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</si>
  <si>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</si>
  <si>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</si>
  <si>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</si>
  <si>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</si>
  <si>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</si>
  <si>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</si>
  <si>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</si>
  <si>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</si>
  <si>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</si>
  <si>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</si>
  <si>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</si>
  <si>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</si>
  <si>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</si>
  <si>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</si>
  <si>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</si>
  <si>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</si>
  <si>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</si>
  <si>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</si>
  <si>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</si>
  <si>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</si>
  <si>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</si>
  <si>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</si>
  <si>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</si>
  <si>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</si>
  <si>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</si>
  <si>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</si>
  <si>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</si>
  <si>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</si>
  <si>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</si>
  <si>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</si>
  <si>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</si>
  <si>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</si>
  <si>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</si>
  <si>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</si>
  <si>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</si>
  <si>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</si>
  <si>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</si>
  <si>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</si>
  <si>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</si>
  <si>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</si>
  <si>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</si>
  <si>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</si>
  <si>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</si>
  <si>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</si>
  <si>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</si>
  <si>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</si>
  <si>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</si>
  <si>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</si>
  <si>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</si>
  <si>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</si>
  <si>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</si>
  <si>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</si>
  <si>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</si>
  <si>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</si>
  <si>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</si>
  <si>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</si>
  <si>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</si>
  <si>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</si>
  <si>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</si>
  <si>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</si>
  <si>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</si>
  <si>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</si>
  <si>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</si>
  <si>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</si>
  <si>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</si>
  <si>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</si>
  <si>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</si>
  <si>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</si>
  <si>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</si>
  <si>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</si>
  <si>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</si>
  <si>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</si>
  <si>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</si>
  <si>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</si>
  <si>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</si>
  <si>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</si>
  <si>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</si>
  <si>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</si>
  <si>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</si>
  <si>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</si>
  <si>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</si>
  <si>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</si>
  <si>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</si>
  <si>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</si>
  <si>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</si>
  <si>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</si>
  <si>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</si>
  <si>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</si>
  <si>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</si>
  <si>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</si>
  <si>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</si>
  <si>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</si>
  <si>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</si>
  <si>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</si>
  <si>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</si>
  <si>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</si>
  <si>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</si>
  <si>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</si>
  <si>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</si>
  <si>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</si>
  <si>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</si>
  <si>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</si>
  <si>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</si>
  <si>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</si>
  <si>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</si>
  <si>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</si>
  <si>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</si>
  <si>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</si>
  <si>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</si>
  <si>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</si>
  <si>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</si>
  <si>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</si>
  <si>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</si>
  <si>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</si>
  <si>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</si>
  <si>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</si>
  <si>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</si>
  <si>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</si>
  <si>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</si>
  <si>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</si>
  <si>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</si>
  <si>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</si>
  <si>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</si>
  <si>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</si>
  <si>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</si>
  <si>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</si>
  <si>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</si>
  <si>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</si>
  <si>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</si>
  <si>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</si>
  <si>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</si>
  <si>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</si>
  <si>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</si>
  <si>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</si>
  <si>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</si>
  <si>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</si>
  <si>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</si>
  <si>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</si>
  <si>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</si>
  <si>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</si>
  <si>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</si>
  <si>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</si>
  <si>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</si>
  <si>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</si>
  <si>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</si>
  <si>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</si>
  <si>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</si>
  <si>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</si>
  <si>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</si>
  <si>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</si>
  <si>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</si>
  <si>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</si>
  <si>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</si>
  <si>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</si>
  <si>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</si>
  <si>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</si>
  <si>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</si>
  <si>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</si>
  <si>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</si>
  <si>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</si>
  <si>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</si>
  <si>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</si>
  <si>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</si>
  <si>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</si>
  <si>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</si>
  <si>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</si>
  <si>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</si>
  <si>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</si>
  <si>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</si>
  <si>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</si>
  <si>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</si>
  <si>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</si>
  <si>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</si>
  <si>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</si>
  <si>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</si>
  <si>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</si>
  <si>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</si>
  <si>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</si>
  <si>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</si>
  <si>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</si>
  <si>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</si>
  <si>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</si>
  <si>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</si>
  <si>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</si>
  <si>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</si>
  <si>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</si>
  <si>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</si>
  <si>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</si>
  <si>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</si>
  <si>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</si>
  <si>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</si>
  <si>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</si>
  <si>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</si>
  <si>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</si>
  <si>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</si>
  <si>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</si>
  <si>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</si>
  <si>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</si>
  <si>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</si>
  <si>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</si>
  <si>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</si>
  <si>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</si>
  <si>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</si>
  <si>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</si>
  <si>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</si>
  <si>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</si>
  <si>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</si>
  <si>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</si>
  <si>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</si>
  <si>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</si>
  <si>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</si>
  <si>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</si>
  <si>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</si>
  <si>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</si>
  <si>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</si>
  <si>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</si>
  <si>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</si>
  <si>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</si>
  <si>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</si>
  <si>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</si>
  <si>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</si>
  <si>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</si>
  <si>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</si>
  <si>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</si>
  <si>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</si>
  <si>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</si>
  <si>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</si>
  <si>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</si>
  <si>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</si>
  <si>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</si>
  <si>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</si>
  <si>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</si>
  <si>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</si>
  <si>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</si>
  <si>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</si>
  <si>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</si>
  <si>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</si>
  <si>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</si>
  <si>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</si>
  <si>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</si>
  <si>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</si>
  <si>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</si>
  <si>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</si>
  <si>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</si>
  <si>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</si>
  <si>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</si>
  <si>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</si>
  <si>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</si>
  <si>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</si>
  <si>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</si>
  <si>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</si>
  <si>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</si>
  <si>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</si>
  <si>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</si>
  <si>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</si>
  <si>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</si>
  <si>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</si>
  <si>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</si>
  <si>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</si>
  <si>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</si>
  <si>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</si>
  <si>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</si>
  <si>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</si>
  <si>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</si>
  <si>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</si>
  <si>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</si>
  <si>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</si>
  <si>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</si>
  <si>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</si>
  <si>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</si>
  <si>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</si>
  <si>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</si>
  <si>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</si>
  <si>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</si>
  <si>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</si>
  <si>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</si>
  <si>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</si>
  <si>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</si>
  <si>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</si>
  <si>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</si>
  <si>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</si>
  <si>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</si>
  <si>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</si>
  <si>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</si>
  <si>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</si>
  <si>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</si>
  <si>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</si>
  <si>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</si>
  <si>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</si>
  <si>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</si>
  <si>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</si>
  <si>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</si>
  <si>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</si>
  <si>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</si>
  <si>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</si>
  <si>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</si>
  <si>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</si>
  <si>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</si>
  <si>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</si>
  <si>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</si>
  <si>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</si>
  <si>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</si>
  <si>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</si>
  <si>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</si>
  <si>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</si>
  <si>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</si>
  <si>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</si>
  <si>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</si>
  <si>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</si>
  <si>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</si>
  <si>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</si>
  <si>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</si>
  <si>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</si>
  <si>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</si>
  <si>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</si>
  <si>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</si>
  <si>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</si>
  <si>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</si>
  <si>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</si>
  <si>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</si>
  <si>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</si>
  <si>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</si>
  <si>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</si>
  <si>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</si>
  <si>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</si>
  <si>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</si>
  <si>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</si>
  <si>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</si>
  <si>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</si>
  <si>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</si>
  <si>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</si>
  <si>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</si>
  <si>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</si>
  <si>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</si>
  <si>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</si>
  <si>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</si>
  <si>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</si>
  <si>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</si>
  <si>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</si>
  <si>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</si>
  <si>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</si>
  <si>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</si>
  <si>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</si>
  <si>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</si>
  <si>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</si>
  <si>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</si>
  <si>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</si>
  <si>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</si>
  <si>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</si>
  <si>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</si>
  <si>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</si>
  <si>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</si>
  <si>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</si>
  <si>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</si>
  <si>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</si>
  <si>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</si>
  <si>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</si>
  <si>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</si>
  <si>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</si>
  <si>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</si>
  <si>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</si>
  <si>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</si>
  <si>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</si>
  <si>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</si>
  <si>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</si>
  <si>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</si>
  <si>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</si>
  <si>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</si>
  <si>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</si>
  <si>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</si>
  <si>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</si>
  <si>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</si>
  <si>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</si>
  <si>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</si>
  <si>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</si>
  <si>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</si>
  <si>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</si>
  <si>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</si>
  <si>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</si>
  <si>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</si>
  <si>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</si>
  <si>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</si>
  <si>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</si>
  <si>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</si>
  <si>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</si>
  <si>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</si>
  <si>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</si>
  <si>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</si>
  <si>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</si>
  <si>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</si>
  <si>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</si>
  <si>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</si>
  <si>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</si>
  <si>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</si>
  <si>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</si>
  <si>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</si>
  <si>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</si>
  <si>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</si>
  <si>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</si>
  <si>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</si>
  <si>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</si>
  <si>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</si>
  <si>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</si>
  <si>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</si>
  <si>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</si>
  <si>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</si>
  <si>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</si>
  <si>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</si>
  <si>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</si>
  <si>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</si>
  <si>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</si>
  <si>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</si>
  <si>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</si>
  <si>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</si>
  <si>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</si>
  <si>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</si>
  <si>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</si>
  <si>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</si>
  <si>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</si>
  <si>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</si>
  <si>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</si>
  <si>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</si>
  <si>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</si>
  <si>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</si>
  <si>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</si>
  <si>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</si>
  <si>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</si>
  <si>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</si>
  <si>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</si>
  <si>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</si>
  <si>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</si>
  <si>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</si>
  <si>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</si>
  <si>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</si>
  <si>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</si>
  <si>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</si>
  <si>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</si>
  <si>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</si>
  <si>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</si>
  <si>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</si>
  <si>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</si>
  <si>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</si>
  <si>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</si>
  <si>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</si>
  <si>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</si>
  <si>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</si>
  <si>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</si>
  <si>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</si>
  <si>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</si>
  <si>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</si>
  <si>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</si>
  <si>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</si>
  <si>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</si>
  <si>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</si>
  <si>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</si>
  <si>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</si>
  <si>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</si>
  <si>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</si>
  <si>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</si>
  <si>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</si>
  <si>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</si>
  <si>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</si>
  <si>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</si>
  <si>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</si>
  <si>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</si>
  <si>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</si>
  <si>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</si>
  <si>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</si>
  <si>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</si>
  <si>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</si>
  <si>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</si>
  <si>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</si>
  <si>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</si>
  <si>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</si>
  <si>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</si>
  <si>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</si>
  <si>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</si>
  <si>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</si>
  <si>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</si>
  <si>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</si>
  <si>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</si>
  <si>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</si>
  <si>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</si>
  <si>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</si>
  <si>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</si>
  <si>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</si>
  <si>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</si>
  <si>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</si>
  <si>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</si>
  <si>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</si>
  <si>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</si>
  <si>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</si>
  <si>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</si>
  <si>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</si>
  <si>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</si>
  <si>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</si>
  <si>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</si>
  <si>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</si>
  <si>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</si>
  <si>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</si>
  <si>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</si>
  <si>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</si>
  <si>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</si>
  <si>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</si>
  <si>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</si>
  <si>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</si>
  <si>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</si>
  <si>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</si>
  <si>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</si>
  <si>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</si>
  <si>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</si>
  <si>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</si>
  <si>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</si>
  <si>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</si>
  <si>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</si>
  <si>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</si>
  <si>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</si>
  <si>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</si>
  <si>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</si>
  <si>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</si>
  <si>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</si>
  <si>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</si>
  <si>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</si>
  <si>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</si>
  <si>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</si>
  <si>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</si>
  <si>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</si>
  <si>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</si>
  <si>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</si>
  <si>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</si>
  <si>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</si>
  <si>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</si>
  <si>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</si>
  <si>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</si>
  <si>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</si>
  <si>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</si>
  <si>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</si>
  <si>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</si>
  <si>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</si>
  <si>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</si>
  <si>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</si>
  <si>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</si>
  <si>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</si>
  <si>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</si>
  <si>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</si>
  <si>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</si>
  <si>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</si>
  <si>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</si>
  <si>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</si>
  <si>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</si>
  <si>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</si>
  <si>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</si>
  <si>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</si>
  <si>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</si>
  <si>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</si>
  <si>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</si>
  <si>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</si>
  <si>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</si>
  <si>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</si>
  <si>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</si>
  <si>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</si>
  <si>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</si>
  <si>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</si>
  <si>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</si>
  <si>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</si>
  <si>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</si>
  <si>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</si>
  <si>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</si>
  <si>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</si>
  <si>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</si>
  <si>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</si>
  <si>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</si>
  <si>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</si>
  <si>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</si>
  <si>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</si>
  <si>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</si>
  <si>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</si>
  <si>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</si>
  <si>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</si>
  <si>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</si>
  <si>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</si>
  <si>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</si>
  <si>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</si>
  <si>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</si>
  <si>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</si>
  <si>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</si>
  <si>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</si>
  <si>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</si>
  <si>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</si>
  <si>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</si>
  <si>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</si>
  <si>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</si>
  <si>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</si>
  <si>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</si>
  <si>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</si>
  <si>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</si>
  <si>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</si>
  <si>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</si>
  <si>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</si>
  <si>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</si>
  <si>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</si>
  <si>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</si>
  <si>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</si>
  <si>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</si>
  <si>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</si>
  <si>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</si>
  <si>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</si>
  <si>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</si>
  <si>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</si>
  <si>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</si>
  <si>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</si>
  <si>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</si>
  <si>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</si>
  <si>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</si>
  <si>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</si>
  <si>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</si>
  <si>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</si>
  <si>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</si>
  <si>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</si>
  <si>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</si>
  <si>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</si>
  <si>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</si>
  <si>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</si>
  <si>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</si>
  <si>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</si>
  <si>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</si>
  <si>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</si>
  <si>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</si>
  <si>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</si>
  <si>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</si>
  <si>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</si>
  <si>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</si>
  <si>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</si>
  <si>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</si>
  <si>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</si>
  <si>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</si>
  <si>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</si>
  <si>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</si>
  <si>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</si>
  <si>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</si>
  <si>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</si>
  <si>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</si>
  <si>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</si>
  <si>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</si>
  <si>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</si>
  <si>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</si>
  <si>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</si>
  <si>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</si>
  <si>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</si>
  <si>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</si>
  <si>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</si>
  <si>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</si>
  <si>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</si>
  <si>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</si>
  <si>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</si>
  <si>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</si>
  <si>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</si>
  <si>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</si>
  <si>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</si>
  <si>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</si>
  <si>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</si>
  <si>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</si>
  <si>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</si>
  <si>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</si>
  <si>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</si>
  <si>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</si>
  <si>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</si>
  <si>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</si>
  <si>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</si>
  <si>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</si>
  <si>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</si>
  <si>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</si>
  <si>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</si>
  <si>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</si>
  <si>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</si>
  <si>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</si>
  <si>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</si>
  <si>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</si>
  <si>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</si>
  <si>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</si>
  <si>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</si>
  <si>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</si>
  <si>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</si>
  <si>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</si>
  <si>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</si>
  <si>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</si>
  <si>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</si>
  <si>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</si>
  <si>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</si>
  <si>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</si>
  <si>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</si>
  <si>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</si>
  <si>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</si>
  <si>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</si>
  <si>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</si>
  <si>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</si>
  <si>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</si>
  <si>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</si>
  <si>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</si>
  <si>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</si>
  <si>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</si>
  <si>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</si>
  <si>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</si>
  <si>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</si>
  <si>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</si>
  <si>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</si>
  <si>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</si>
  <si>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</si>
  <si>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</si>
  <si>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</si>
  <si>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</si>
  <si>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</si>
  <si>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</si>
  <si>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</si>
  <si>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</si>
  <si>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</si>
  <si>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</si>
  <si>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</si>
  <si>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</si>
  <si>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</si>
  <si>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</si>
  <si>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</si>
  <si>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</si>
  <si>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</si>
  <si>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</si>
  <si>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</si>
  <si>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</si>
  <si>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</si>
  <si>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</si>
  <si>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</si>
  <si>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</si>
  <si>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</si>
  <si>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</si>
  <si>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</si>
  <si>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</si>
  <si>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</si>
  <si>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</si>
  <si>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</si>
  <si>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</si>
  <si>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</si>
  <si>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</si>
  <si>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</si>
  <si>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</si>
  <si>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</si>
  <si>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</si>
  <si>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</si>
  <si>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</si>
  <si>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</si>
  <si>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</si>
  <si>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</si>
  <si>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</si>
  <si>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</si>
  <si>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</si>
  <si>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</si>
  <si>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</si>
  <si>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</si>
  <si>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</si>
  <si>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</si>
  <si>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</si>
  <si>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</si>
  <si>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</si>
  <si>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</si>
  <si>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</si>
  <si>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</si>
  <si>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</si>
  <si>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</si>
  <si>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</si>
  <si>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</si>
  <si>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</si>
  <si>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</si>
  <si>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</si>
  <si>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</si>
  <si>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</si>
  <si>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</si>
  <si>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</si>
  <si>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</si>
  <si>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</si>
  <si>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</si>
  <si>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</si>
  <si>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</si>
  <si>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</si>
  <si>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</si>
  <si>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</si>
  <si>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</si>
  <si>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</si>
  <si>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</si>
  <si>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</si>
  <si>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</si>
  <si>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</si>
  <si>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</si>
  <si>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</si>
  <si>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</si>
  <si>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</si>
  <si>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</si>
  <si>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</si>
  <si>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</si>
  <si>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</si>
  <si>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</si>
  <si>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</si>
  <si>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</si>
  <si>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</si>
  <si>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</si>
  <si>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</si>
  <si>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</si>
  <si>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</si>
  <si>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</si>
  <si>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</si>
  <si>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</si>
  <si>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</si>
  <si>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</si>
  <si>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</si>
  <si>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</si>
  <si>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</si>
  <si>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</si>
  <si>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</si>
  <si>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</si>
  <si>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</si>
  <si>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</si>
  <si>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</si>
  <si>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</si>
  <si>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</si>
  <si>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</si>
  <si>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</si>
  <si>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</si>
  <si>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</si>
  <si>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</si>
  <si>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</si>
  <si>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</si>
  <si>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</si>
  <si>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</si>
  <si>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</si>
  <si>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</si>
  <si>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</si>
  <si>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</si>
  <si>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</si>
  <si>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</si>
  <si>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</si>
  <si>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</si>
  <si>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</si>
  <si>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</si>
  <si>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</si>
  <si>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</si>
  <si>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</si>
  <si>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</si>
  <si>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</si>
  <si>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</si>
  <si>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</si>
  <si>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</si>
  <si>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</si>
  <si>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</si>
  <si>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</si>
  <si>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</si>
  <si>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</si>
  <si>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</si>
  <si>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</si>
  <si>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</si>
  <si>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</si>
  <si>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</si>
  <si>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</si>
  <si>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</si>
  <si>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</si>
  <si>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</si>
  <si>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</si>
  <si>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</si>
  <si>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</si>
  <si>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</si>
  <si>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</si>
  <si>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</si>
  <si>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</si>
  <si>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</si>
  <si>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</si>
  <si>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</si>
  <si>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</si>
  <si>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</si>
  <si>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</si>
  <si>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</si>
  <si>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</si>
  <si>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</si>
  <si>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</si>
  <si>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</si>
  <si>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</si>
  <si>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</si>
  <si>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</si>
  <si>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</si>
  <si>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</si>
  <si>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</si>
  <si>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</si>
  <si>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</si>
  <si>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</si>
  <si>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</si>
  <si>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</si>
  <si>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</si>
  <si>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</si>
  <si>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</si>
  <si>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</si>
  <si>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</si>
  <si>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</si>
  <si>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</si>
  <si>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</si>
  <si>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</si>
  <si>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</si>
  <si>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</si>
  <si>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</si>
  <si>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</si>
  <si>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</si>
  <si>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</si>
  <si>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</si>
  <si>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</si>
  <si>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</si>
  <si>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</si>
  <si>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</si>
  <si>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</si>
  <si>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</si>
  <si>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</si>
  <si>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</si>
  <si>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</si>
  <si>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</si>
  <si>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</si>
  <si>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</si>
  <si>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</si>
  <si>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</si>
  <si>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</si>
  <si>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</si>
  <si>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</si>
  <si>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</si>
  <si>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</si>
  <si>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</si>
  <si>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</si>
  <si>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</si>
  <si>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</si>
  <si>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</si>
  <si>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</si>
  <si>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</si>
  <si>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</si>
  <si>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</si>
  <si>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</si>
  <si>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</si>
  <si>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</si>
  <si>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</si>
  <si>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</si>
  <si>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</si>
  <si>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</si>
  <si>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</si>
  <si>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</si>
  <si>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</si>
  <si>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</si>
  <si>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</si>
  <si>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</si>
  <si>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</si>
  <si>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</si>
  <si>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</si>
  <si>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</si>
  <si>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</si>
  <si>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</si>
  <si>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</si>
  <si>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</si>
  <si>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</si>
  <si>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</si>
  <si>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</si>
  <si>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</si>
  <si>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</si>
  <si>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</si>
  <si>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</si>
  <si>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</si>
  <si>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</si>
  <si>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</si>
  <si>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</si>
  <si>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</si>
  <si>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</si>
  <si>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</si>
  <si>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</si>
  <si>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</si>
  <si>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</si>
  <si>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</si>
  <si>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</si>
  <si>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</si>
  <si>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</si>
  <si>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</si>
  <si>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</si>
  <si>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</si>
  <si>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</si>
  <si>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</si>
  <si>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</si>
  <si>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</si>
  <si>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</si>
  <si>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</si>
  <si>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</si>
  <si>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</si>
  <si>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</si>
  <si>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</si>
  <si>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</si>
  <si>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</si>
  <si>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</si>
  <si>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</si>
  <si>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</si>
  <si>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</si>
  <si>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</si>
  <si>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</si>
  <si>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</si>
  <si>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</si>
  <si>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</si>
  <si>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</si>
  <si>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</si>
  <si>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</si>
  <si>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</si>
  <si>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</si>
  <si>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</si>
  <si>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</si>
  <si>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</si>
  <si>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</si>
  <si>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</si>
  <si>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</si>
  <si>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</si>
  <si>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</si>
  <si>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</si>
  <si>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</si>
  <si>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</si>
  <si>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</si>
  <si>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</si>
  <si>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</si>
  <si>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</si>
  <si>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</si>
  <si>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</si>
  <si>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</si>
  <si>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</si>
  <si>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</si>
  <si>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</si>
  <si>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</si>
  <si>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</si>
  <si>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</si>
  <si>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</si>
  <si>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</si>
  <si>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</si>
  <si>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</si>
  <si>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</si>
  <si>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</si>
  <si>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</si>
  <si>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</si>
  <si>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</si>
  <si>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</si>
  <si>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</si>
  <si>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</si>
  <si>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</si>
  <si>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</si>
  <si>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</si>
  <si>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</si>
  <si>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</si>
  <si>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</si>
  <si>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</si>
  <si>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</si>
  <si>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</si>
  <si>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</si>
  <si>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</si>
  <si>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</si>
  <si>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</si>
  <si>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</si>
  <si>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</si>
  <si>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</si>
  <si>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</si>
  <si>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</si>
  <si>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</si>
  <si>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</si>
  <si>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</si>
  <si>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</si>
  <si>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</si>
  <si>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</si>
  <si>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</si>
  <si>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</si>
  <si>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</si>
  <si>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</si>
  <si>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</si>
  <si>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</si>
  <si>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</si>
  <si>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</si>
  <si>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</si>
  <si>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</si>
  <si>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</si>
  <si>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</si>
  <si>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</si>
  <si>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</si>
  <si>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</si>
  <si>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</si>
  <si>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</si>
  <si>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</si>
  <si>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</si>
  <si>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</si>
  <si>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</si>
  <si>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</si>
  <si>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</si>
  <si>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</si>
  <si>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</si>
  <si>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</si>
  <si>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</si>
  <si>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</si>
  <si>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</si>
  <si>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</si>
  <si>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</si>
  <si>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</si>
  <si>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</si>
  <si>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</si>
  <si>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</si>
  <si>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</si>
  <si>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</si>
  <si>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</si>
  <si>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</si>
  <si>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</si>
  <si>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</si>
  <si>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</si>
  <si>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</si>
  <si>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</si>
  <si>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</si>
  <si>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</si>
  <si>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</si>
  <si>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</si>
  <si>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</si>
  <si>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</si>
  <si>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</si>
  <si>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</si>
  <si>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</si>
  <si>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</si>
  <si>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</si>
  <si>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</si>
  <si>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</si>
  <si>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</si>
  <si>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</si>
  <si>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</si>
  <si>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</si>
  <si>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</si>
  <si>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</si>
  <si>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</si>
  <si>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</si>
  <si>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</si>
  <si>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</si>
  <si>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</si>
  <si>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</si>
  <si>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</si>
  <si>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</si>
  <si>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</si>
  <si>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</si>
  <si>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</si>
  <si>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</si>
  <si>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</si>
  <si>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</si>
  <si>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</si>
  <si>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</si>
  <si>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</si>
  <si>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</si>
  <si>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</si>
  <si>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</si>
  <si>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</si>
  <si>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</si>
  <si>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</si>
  <si>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</si>
  <si>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</si>
  <si>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</si>
  <si>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</si>
  <si>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</si>
  <si>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</si>
  <si>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</si>
  <si>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</si>
  <si>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</si>
  <si>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</si>
  <si>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</si>
  <si>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</si>
  <si>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</si>
  <si>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</si>
  <si>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</si>
  <si>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</si>
  <si>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</si>
  <si>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</si>
  <si>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</si>
  <si>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</si>
  <si>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</si>
  <si>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</si>
  <si>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</si>
  <si>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</si>
  <si>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</si>
  <si>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</si>
  <si>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</si>
  <si>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</si>
  <si>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</si>
  <si>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</si>
  <si>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</si>
  <si>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</si>
  <si>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</si>
  <si>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</si>
  <si>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</si>
  <si>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</si>
  <si>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</si>
  <si>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</si>
  <si>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</si>
  <si>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</si>
  <si>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</si>
  <si>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</si>
  <si>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</si>
  <si>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</si>
  <si>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</si>
  <si>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</si>
  <si>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</si>
  <si>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</si>
  <si>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</si>
  <si>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</si>
  <si>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</si>
  <si>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</si>
  <si>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</si>
  <si>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</si>
  <si>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</si>
  <si>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</si>
  <si>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</si>
  <si>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</si>
  <si>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</si>
  <si>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</si>
  <si>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</si>
  <si>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</si>
  <si>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</si>
  <si>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</si>
  <si>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</si>
  <si>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</si>
  <si>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</si>
  <si>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</si>
  <si>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</si>
  <si>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</si>
  <si>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</si>
  <si>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</si>
  <si>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</si>
  <si>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</si>
  <si>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</si>
  <si>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</si>
  <si>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</si>
  <si>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</si>
  <si>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</si>
  <si>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</si>
  <si>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</si>
  <si>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</si>
  <si>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</si>
  <si>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</si>
  <si>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</si>
  <si>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</si>
  <si>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</si>
  <si>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</si>
  <si>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</si>
  <si>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</si>
  <si>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</si>
  <si>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</si>
  <si>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</si>
  <si>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</si>
  <si>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</si>
  <si>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</si>
  <si>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</si>
  <si>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</si>
  <si>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</si>
  <si>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</si>
  <si>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</si>
  <si>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</si>
  <si>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</si>
  <si>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</si>
  <si>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</si>
  <si>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</si>
  <si>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</si>
  <si>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</si>
  <si>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</si>
  <si>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</si>
  <si>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</si>
  <si>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</si>
  <si>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</si>
  <si>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</si>
  <si>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</si>
  <si>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</si>
  <si>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</si>
  <si>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</si>
  <si>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</si>
  <si>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</si>
  <si>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</si>
  <si>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</si>
  <si>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</si>
  <si>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</si>
  <si>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</si>
  <si>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</si>
  <si>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</si>
  <si>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</si>
  <si>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</si>
  <si>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</si>
  <si>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</si>
  <si>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</si>
  <si>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</si>
  <si>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</si>
  <si>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</si>
  <si>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</si>
  <si>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</si>
  <si>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</si>
  <si>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</si>
  <si>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</si>
  <si>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</si>
  <si>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</si>
  <si>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</si>
  <si>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</si>
  <si>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</si>
  <si>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</si>
  <si>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</si>
  <si>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</si>
  <si>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</si>
  <si>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</si>
  <si>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</si>
  <si>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</si>
  <si>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</si>
  <si>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</si>
  <si>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</si>
  <si>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</si>
  <si>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</si>
  <si>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</si>
  <si>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</si>
  <si>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</si>
  <si>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</si>
  <si>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</si>
  <si>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</si>
  <si>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</si>
  <si>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</si>
  <si>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</si>
  <si>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</si>
  <si>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</si>
  <si>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</si>
  <si>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</si>
  <si>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</si>
  <si>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</si>
  <si>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</si>
  <si>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</si>
  <si>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</si>
  <si>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</si>
  <si>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</si>
  <si>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</si>
  <si>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</si>
  <si>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</si>
  <si>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</si>
  <si>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</si>
  <si>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</si>
  <si>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</si>
  <si>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</si>
  <si>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</si>
  <si>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</si>
  <si>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</si>
  <si>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</si>
  <si>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</si>
  <si>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</si>
  <si>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</si>
  <si>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</si>
  <si>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</si>
  <si>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</si>
  <si>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</si>
  <si>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</si>
  <si>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</si>
  <si>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</si>
  <si>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</si>
  <si>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</si>
  <si>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</si>
  <si>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</si>
  <si>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</si>
  <si>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</si>
  <si>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</si>
  <si>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</si>
  <si>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</si>
  <si>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</si>
  <si>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</si>
  <si>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</si>
  <si>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</si>
  <si>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</si>
  <si>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</si>
  <si>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</si>
  <si>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</si>
  <si>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</si>
  <si>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</si>
  <si>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</si>
  <si>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</si>
  <si>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</si>
  <si>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</si>
  <si>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</si>
  <si>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</si>
  <si>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</si>
  <si>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</si>
  <si>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</si>
  <si>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</si>
  <si>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</si>
  <si>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</si>
  <si>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</si>
  <si>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</si>
  <si>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</si>
  <si>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</si>
  <si>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</si>
  <si>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</si>
  <si>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</si>
  <si>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</si>
  <si>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</si>
  <si>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</si>
  <si>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</si>
  <si>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</si>
  <si>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</si>
  <si>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</si>
  <si>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</si>
  <si>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</si>
  <si>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</si>
  <si>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</si>
  <si>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</si>
  <si>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</si>
  <si>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</si>
  <si>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</si>
  <si>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</si>
  <si>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</si>
  <si>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</si>
  <si>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</si>
  <si>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</si>
  <si>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</si>
  <si>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</si>
  <si>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</si>
  <si>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</si>
  <si>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</si>
  <si>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</si>
  <si>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</si>
  <si>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</si>
  <si>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</si>
  <si>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</si>
  <si>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</si>
  <si>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</si>
  <si>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</si>
  <si>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</si>
  <si>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</si>
  <si>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</si>
  <si>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</si>
  <si>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</si>
  <si>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</si>
  <si>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</si>
  <si>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</si>
  <si>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</si>
  <si>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</si>
  <si>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</si>
  <si>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</si>
  <si>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</si>
  <si>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</si>
  <si>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</si>
  <si>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</si>
  <si>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</si>
  <si>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</si>
  <si>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</si>
  <si>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</si>
  <si>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</si>
  <si>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</si>
  <si>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</si>
  <si>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</si>
  <si>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</si>
  <si>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</si>
  <si>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</si>
  <si>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</si>
  <si>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</si>
  <si>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</si>
  <si>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</si>
  <si>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</si>
  <si>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</si>
  <si>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</si>
  <si>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</si>
  <si>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</si>
  <si>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</si>
  <si>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</si>
  <si>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</si>
  <si>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</si>
  <si>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</si>
  <si>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</si>
  <si>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</si>
  <si>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</si>
  <si>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</si>
  <si>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</si>
  <si>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</si>
  <si>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</si>
  <si>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</si>
  <si>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</si>
  <si>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</si>
  <si>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</si>
  <si>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</si>
  <si>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</si>
  <si>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</si>
  <si>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</si>
  <si>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</si>
  <si>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</si>
  <si>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</si>
  <si>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</si>
  <si>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</si>
  <si>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</si>
  <si>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</si>
  <si>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</si>
  <si>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</si>
  <si>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</si>
  <si>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</si>
  <si>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</si>
  <si>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</si>
  <si>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</si>
  <si>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</si>
  <si>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</si>
  <si>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</si>
  <si>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</si>
  <si>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</si>
  <si>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</si>
  <si>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</si>
  <si>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</si>
  <si>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</si>
  <si>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</si>
  <si>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</si>
  <si>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</si>
  <si>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</si>
  <si>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</si>
  <si>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</si>
  <si>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</si>
  <si>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</si>
  <si>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</si>
  <si>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</si>
  <si>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</si>
  <si>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</si>
  <si>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</si>
  <si>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</si>
  <si>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</si>
  <si>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</si>
  <si>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</si>
  <si>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</si>
  <si>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</si>
  <si>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</si>
  <si>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</si>
  <si>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</si>
  <si>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</si>
  <si>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</si>
  <si>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</si>
  <si>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</si>
  <si>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</si>
  <si>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</si>
  <si>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</si>
  <si>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</si>
  <si>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</si>
  <si>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</si>
  <si>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</si>
  <si>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</si>
  <si>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</si>
  <si>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</si>
  <si>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</si>
  <si>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</si>
  <si>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</si>
  <si>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</si>
  <si>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</si>
  <si>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</si>
  <si>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</si>
  <si>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</si>
  <si>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</si>
  <si>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</si>
  <si>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</si>
  <si>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</si>
  <si>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</si>
  <si>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</si>
  <si>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</si>
  <si>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</si>
  <si>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</si>
  <si>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</si>
  <si>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</si>
  <si>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</si>
  <si>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</si>
  <si>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</si>
  <si>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</si>
  <si>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</si>
  <si>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</si>
  <si>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</si>
  <si>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</si>
  <si>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</si>
  <si>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</si>
  <si>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</si>
  <si>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</si>
  <si>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</si>
  <si>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</si>
  <si>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</si>
  <si>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</si>
  <si>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</si>
  <si>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</si>
  <si>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</si>
  <si>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</si>
  <si>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</si>
  <si>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</si>
  <si>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</si>
  <si>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</si>
  <si>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</si>
  <si>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</si>
  <si>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</si>
  <si>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</si>
  <si>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</si>
  <si>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</si>
  <si>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</si>
  <si>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</si>
  <si>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</si>
  <si>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</si>
  <si>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</si>
  <si>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</si>
  <si>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</si>
  <si>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</si>
  <si>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</si>
  <si>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</si>
  <si>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</si>
  <si>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</si>
  <si>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</si>
  <si>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</si>
  <si>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</si>
  <si>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</si>
  <si>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</si>
  <si>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</si>
  <si>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</si>
  <si>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</si>
  <si>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</si>
  <si>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</si>
  <si>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</si>
  <si>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</si>
  <si>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</si>
  <si>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</si>
  <si>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</si>
  <si>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</si>
  <si>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</si>
  <si>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</si>
  <si>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</si>
  <si>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</si>
  <si>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</si>
  <si>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</si>
  <si>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</si>
  <si>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</si>
  <si>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</si>
  <si>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</si>
  <si>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</si>
  <si>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</si>
  <si>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</si>
  <si>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</si>
  <si>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</si>
  <si>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</si>
  <si>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</si>
  <si>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</si>
  <si>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</si>
  <si>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</si>
  <si>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</si>
  <si>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</si>
  <si>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</si>
  <si>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</si>
  <si>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</si>
  <si>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</si>
  <si>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</si>
  <si>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</si>
  <si>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</si>
  <si>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</si>
  <si>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</si>
  <si>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</si>
  <si>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</si>
  <si>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</si>
  <si>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</si>
  <si>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</si>
  <si>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</si>
  <si>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</si>
  <si>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</si>
  <si>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</si>
  <si>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</si>
  <si>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</si>
  <si>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</si>
  <si>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</si>
  <si>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</si>
  <si>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</si>
  <si>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</si>
  <si>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</si>
  <si>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</si>
  <si>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</si>
  <si>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</si>
  <si>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</si>
  <si>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</si>
  <si>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</si>
  <si>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</si>
  <si>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</si>
  <si>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</si>
  <si>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</si>
  <si>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</si>
  <si>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</si>
  <si>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</si>
  <si>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</si>
  <si>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</si>
  <si>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</si>
  <si>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</si>
  <si>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</si>
  <si>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</si>
  <si>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</si>
  <si>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</si>
  <si>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</si>
  <si>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</si>
  <si>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</si>
  <si>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</si>
  <si>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</si>
  <si>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</si>
  <si>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</si>
  <si>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</si>
  <si>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</si>
  <si>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</si>
  <si>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</si>
  <si>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</si>
  <si>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</si>
  <si>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</si>
  <si>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</si>
  <si>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</si>
  <si>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</si>
  <si>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</si>
  <si>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</si>
  <si>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</si>
  <si>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</si>
  <si>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</si>
  <si>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</si>
  <si>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</si>
  <si>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</si>
  <si>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</si>
  <si>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</si>
  <si>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</si>
  <si>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</si>
  <si>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</si>
  <si>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</si>
  <si>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</si>
  <si>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</si>
  <si>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</si>
  <si>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</si>
  <si>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</si>
  <si>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</si>
  <si>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</si>
  <si>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</si>
  <si>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</si>
  <si>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</si>
  <si>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</si>
  <si>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</si>
  <si>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</si>
  <si>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</si>
  <si>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</si>
  <si>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</si>
  <si>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</si>
  <si>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</si>
  <si>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</si>
  <si>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</si>
  <si>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</si>
  <si>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</si>
  <si>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</si>
  <si>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</si>
  <si>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</si>
  <si>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</si>
  <si>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</si>
  <si>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</si>
  <si>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</si>
  <si>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</si>
  <si>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</si>
  <si>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</si>
  <si>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</si>
  <si>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</si>
  <si>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</si>
  <si>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</si>
  <si>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</si>
  <si>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</si>
  <si>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</si>
  <si>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</si>
  <si>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</si>
  <si>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</si>
  <si>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</si>
  <si>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</si>
  <si>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</si>
  <si>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</si>
  <si>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</si>
  <si>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</si>
  <si>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</si>
  <si>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</si>
  <si>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</si>
  <si>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</si>
  <si>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</si>
  <si>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</si>
  <si>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</si>
  <si>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</si>
  <si>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</si>
  <si>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</si>
  <si>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</si>
  <si>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</si>
  <si>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</si>
  <si>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</si>
  <si>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</si>
  <si>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</si>
  <si>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</si>
  <si>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</si>
  <si>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</si>
  <si>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</si>
  <si>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</si>
  <si>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</si>
  <si>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</si>
  <si>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</si>
  <si>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</si>
  <si>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</si>
  <si>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</si>
  <si>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</si>
  <si>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</si>
  <si>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</si>
  <si>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</si>
  <si>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</si>
  <si>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</si>
  <si>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</si>
  <si>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</si>
  <si>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</si>
  <si>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</si>
  <si>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</si>
  <si>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</si>
  <si>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</si>
  <si>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</si>
  <si>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</si>
  <si>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</si>
  <si>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</si>
  <si>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</si>
  <si>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</si>
  <si>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</si>
  <si>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</si>
  <si>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</si>
  <si>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</si>
  <si>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</si>
  <si>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</si>
  <si>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</si>
  <si>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</si>
  <si>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</si>
  <si>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</si>
  <si>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</si>
  <si>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</si>
  <si>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</si>
  <si>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</si>
  <si>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</si>
  <si>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</si>
  <si>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</si>
  <si>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</si>
  <si>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</si>
  <si>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</si>
  <si>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</si>
  <si>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</si>
  <si>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</si>
  <si>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</si>
  <si>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</si>
  <si>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</si>
  <si>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</si>
  <si>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</si>
  <si>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</si>
  <si>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</si>
  <si>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</si>
  <si>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</si>
  <si>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</si>
  <si>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</si>
  <si>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</si>
  <si>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</si>
  <si>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</si>
  <si>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</si>
  <si>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</si>
  <si>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</si>
  <si>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</si>
  <si>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</si>
  <si>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</si>
  <si>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</si>
  <si>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</si>
  <si>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</si>
  <si>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</si>
  <si>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</si>
  <si>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</si>
  <si>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</si>
  <si>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</si>
  <si>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</si>
  <si>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</si>
  <si>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</si>
  <si>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</si>
  <si>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</si>
  <si>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</si>
  <si>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</si>
  <si>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</si>
  <si>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</si>
  <si>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</si>
  <si>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</si>
  <si>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</si>
  <si>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</si>
  <si>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</si>
  <si>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</si>
  <si>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</si>
  <si>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</si>
  <si>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</si>
  <si>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</si>
  <si>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</si>
  <si>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</si>
  <si>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</si>
  <si>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</si>
  <si>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</si>
  <si>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</si>
  <si>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</si>
  <si>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</si>
  <si>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</si>
  <si>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</si>
  <si>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</si>
  <si>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</si>
  <si>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</si>
  <si>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</si>
  <si>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</si>
  <si>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</si>
  <si>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</si>
  <si>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</si>
  <si>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</si>
  <si>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</si>
  <si>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</si>
  <si>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</si>
  <si>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</si>
  <si>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</si>
  <si>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</si>
  <si>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</si>
  <si>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</si>
  <si>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</si>
  <si>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</si>
  <si>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</si>
  <si>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</si>
  <si>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</si>
  <si>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</si>
  <si>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</si>
  <si>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</si>
  <si>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</si>
  <si>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</si>
  <si>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</si>
  <si>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</si>
  <si>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</si>
  <si>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</si>
  <si>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</si>
  <si>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</si>
  <si>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</si>
  <si>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</si>
  <si>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</si>
  <si>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</si>
  <si>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</si>
  <si>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</si>
  <si>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</si>
  <si>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</si>
  <si>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</si>
  <si>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</si>
  <si>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</si>
  <si>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</si>
  <si>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</si>
  <si>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</si>
  <si>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</si>
  <si>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</si>
  <si>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</si>
  <si>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</si>
  <si>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</si>
  <si>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</si>
  <si>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</si>
  <si>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</si>
  <si>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</si>
  <si>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</si>
  <si>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</si>
  <si>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</si>
  <si>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</si>
  <si>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</si>
  <si>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</si>
  <si>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</si>
  <si>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</si>
  <si>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</si>
  <si>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</si>
  <si>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</si>
  <si>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</si>
  <si>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</si>
  <si>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</si>
  <si>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</si>
  <si>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</si>
  <si>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</si>
  <si>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</si>
  <si>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</si>
  <si>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</si>
  <si>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</si>
  <si>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</si>
  <si>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</si>
  <si>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</si>
  <si>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</si>
  <si>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</si>
  <si>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</si>
  <si>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</si>
  <si>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</si>
  <si>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</si>
  <si>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</si>
  <si>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</si>
  <si>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</si>
  <si>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</si>
  <si>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</si>
  <si>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</si>
  <si>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</si>
  <si>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</si>
  <si>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</si>
  <si>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</si>
  <si>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</si>
  <si>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</si>
  <si>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</si>
  <si>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</si>
  <si>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</si>
  <si>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</si>
  <si>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</si>
  <si>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</si>
  <si>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</si>
  <si>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</si>
  <si>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</si>
  <si>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</si>
  <si>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</si>
  <si>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</si>
  <si>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</si>
  <si>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</si>
  <si>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</si>
  <si>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</si>
  <si>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</si>
  <si>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</si>
  <si>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</si>
  <si>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</si>
  <si>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</si>
  <si>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</si>
  <si>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</si>
  <si>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</si>
  <si>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</si>
  <si>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</si>
  <si>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</si>
  <si>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</si>
  <si>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</si>
  <si>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</si>
  <si>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</si>
  <si>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</si>
  <si>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</si>
  <si>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</si>
  <si>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</si>
  <si>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</si>
  <si>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</si>
  <si>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</si>
  <si>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</si>
  <si>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</si>
  <si>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</si>
  <si>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</si>
  <si>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</si>
  <si>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</si>
  <si>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</si>
  <si>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</si>
  <si>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</si>
  <si>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</si>
  <si>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</si>
  <si>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</si>
  <si>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</si>
  <si>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</si>
  <si>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</si>
  <si>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</si>
  <si>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</si>
  <si>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</si>
  <si>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</si>
  <si>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</si>
  <si>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</si>
  <si>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</si>
  <si>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</si>
  <si>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</si>
  <si>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</si>
  <si>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</si>
  <si>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</si>
  <si>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</si>
  <si>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</si>
  <si>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</si>
  <si>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</si>
  <si>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</si>
  <si>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</si>
  <si>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</si>
  <si>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</si>
  <si>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</si>
  <si>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</si>
  <si>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</si>
  <si>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</si>
  <si>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</si>
  <si>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</si>
  <si>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</si>
  <si>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</si>
  <si>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</si>
  <si>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</si>
  <si>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</si>
  <si>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</si>
  <si>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</si>
  <si>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</si>
  <si>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</si>
  <si>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</si>
  <si>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</si>
  <si>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</si>
  <si>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</si>
  <si>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</si>
  <si>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</si>
  <si>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</si>
  <si>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</si>
  <si>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</si>
  <si>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</si>
  <si>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</si>
  <si>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</si>
  <si>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</si>
  <si>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</si>
  <si>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</si>
  <si>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</si>
  <si>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</si>
  <si>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</si>
  <si>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</si>
  <si>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</si>
  <si>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</si>
  <si>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</si>
  <si>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</si>
  <si>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</si>
  <si>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</si>
  <si>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</si>
  <si>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</si>
  <si>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</si>
  <si>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</si>
  <si>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</si>
  <si>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</si>
  <si>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</si>
  <si>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</si>
  <si>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</si>
  <si>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</si>
  <si>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</si>
  <si>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</si>
  <si>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</si>
  <si>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</si>
  <si>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</si>
  <si>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</si>
  <si>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</si>
  <si>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</si>
  <si>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</si>
  <si>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</si>
  <si>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</si>
  <si>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</si>
  <si>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</si>
  <si>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</si>
  <si>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</si>
  <si>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</si>
  <si>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</si>
  <si>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</si>
  <si>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</si>
  <si>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</si>
  <si>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</si>
  <si>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</si>
  <si>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</si>
  <si>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</si>
  <si>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</si>
  <si>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</si>
  <si>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</si>
  <si>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</si>
  <si>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</si>
  <si>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</si>
  <si>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</si>
  <si>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</si>
  <si>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</si>
  <si>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</si>
  <si>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</si>
  <si>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</si>
  <si>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</si>
  <si>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</si>
  <si>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</si>
  <si>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</si>
  <si>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</si>
  <si>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</si>
  <si>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</si>
  <si>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</si>
  <si>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</si>
  <si>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</si>
  <si>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</si>
  <si>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</si>
  <si>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</si>
  <si>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</si>
  <si>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</si>
  <si>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</si>
  <si>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</si>
  <si>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</si>
  <si>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</si>
  <si>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</si>
  <si>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</si>
  <si>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</si>
  <si>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</si>
  <si>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</si>
  <si>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</si>
  <si>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</si>
  <si>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</si>
  <si>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</si>
  <si>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</si>
  <si>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</si>
  <si>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</si>
  <si>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</si>
  <si>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</si>
  <si>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</si>
  <si>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</si>
  <si>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</si>
  <si>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</si>
  <si>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</si>
  <si>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</si>
  <si>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</si>
  <si>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</si>
  <si>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</si>
  <si>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</si>
  <si>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</si>
  <si>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</si>
  <si>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</si>
  <si>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</si>
  <si>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</si>
  <si>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</si>
  <si>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</si>
  <si>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</si>
  <si>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</si>
  <si>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</si>
  <si>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</si>
  <si>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</si>
  <si>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</si>
  <si>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</si>
  <si>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</si>
  <si>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</si>
  <si>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</si>
  <si>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</si>
  <si>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</si>
  <si>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</si>
  <si>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</si>
  <si>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</si>
  <si>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</si>
  <si>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</si>
  <si>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</si>
  <si>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</si>
  <si>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</si>
  <si>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</si>
  <si>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</si>
  <si>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</si>
  <si>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</si>
  <si>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</si>
  <si>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</si>
  <si>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</si>
  <si>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</si>
  <si>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</si>
  <si>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</si>
  <si>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</si>
  <si>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</si>
  <si>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</si>
  <si>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</si>
  <si>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</si>
  <si>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</si>
  <si>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</si>
  <si>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</si>
  <si>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</si>
  <si>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</si>
  <si>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</si>
  <si>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</si>
  <si>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</si>
  <si>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</si>
  <si>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</si>
  <si>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</si>
  <si>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</si>
  <si>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</si>
  <si>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</si>
  <si>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</si>
  <si>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</si>
  <si>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</si>
  <si>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</si>
  <si>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</si>
  <si>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</si>
  <si>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</si>
  <si>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</si>
  <si>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</si>
  <si>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</si>
  <si>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</si>
  <si>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</si>
  <si>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</si>
  <si>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</si>
  <si>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</si>
  <si>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</si>
  <si>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</si>
  <si>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</si>
  <si>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</si>
  <si>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</si>
  <si>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</si>
  <si>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</si>
  <si>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</si>
  <si>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</si>
  <si>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</si>
  <si>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</si>
  <si>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</si>
  <si>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</si>
  <si>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</si>
  <si>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</si>
  <si>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</si>
  <si>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</si>
  <si>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</si>
  <si>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</si>
  <si>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</si>
  <si>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</si>
  <si>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</si>
  <si>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</si>
  <si>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</si>
  <si>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</si>
  <si>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</si>
  <si>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</si>
  <si>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</si>
  <si>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</si>
  <si>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</si>
  <si>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</si>
  <si>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</si>
  <si>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</si>
  <si>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</si>
  <si>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</si>
  <si>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</si>
  <si>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</si>
  <si>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</si>
  <si>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</si>
  <si>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</si>
  <si>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</si>
  <si>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</si>
  <si>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</si>
  <si>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</si>
  <si>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</si>
  <si>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</si>
  <si>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</si>
  <si>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</si>
  <si>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</si>
  <si>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</si>
  <si>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</si>
  <si>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</si>
  <si>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</si>
  <si>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</si>
  <si>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</si>
  <si>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</si>
  <si>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</si>
  <si>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</si>
  <si>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</si>
  <si>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</si>
  <si>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</si>
  <si>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</si>
  <si>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</si>
  <si>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</si>
  <si>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</si>
  <si>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</si>
  <si>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</si>
  <si>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</si>
  <si>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</si>
  <si>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</si>
  <si>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</si>
  <si>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</si>
  <si>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</si>
  <si>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</si>
  <si>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</si>
  <si>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</si>
  <si>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</si>
  <si>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</si>
  <si>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</si>
  <si>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</si>
  <si>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</si>
  <si>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</si>
  <si>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</si>
  <si>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</si>
  <si>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</si>
  <si>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</si>
  <si>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</si>
  <si>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</si>
  <si>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</si>
  <si>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</si>
  <si>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</si>
  <si>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</si>
  <si>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</si>
  <si>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</si>
  <si>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</si>
  <si>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</si>
  <si>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</si>
  <si>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</si>
  <si>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</si>
  <si>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</si>
  <si>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</si>
  <si>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</si>
  <si>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</si>
  <si>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</si>
  <si>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</si>
  <si>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</si>
  <si>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</si>
  <si>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</si>
  <si>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</si>
  <si>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</si>
  <si>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</si>
  <si>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</si>
  <si>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</si>
  <si>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</si>
  <si>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</si>
  <si>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</si>
  <si>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</si>
  <si>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</si>
  <si>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</si>
  <si>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</si>
  <si>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</si>
  <si>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</si>
  <si>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</si>
  <si>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</si>
  <si>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</si>
  <si>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</si>
  <si>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</si>
  <si>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</si>
  <si>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</si>
  <si>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</si>
  <si>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</si>
  <si>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</si>
  <si>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</si>
  <si>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</si>
  <si>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</si>
  <si>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</si>
  <si>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</si>
  <si>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</si>
  <si>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</si>
  <si>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</si>
  <si>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</si>
  <si>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</si>
  <si>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</si>
  <si>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</si>
  <si>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</si>
  <si>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</si>
  <si>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</si>
  <si>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</si>
  <si>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</si>
  <si>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</si>
  <si>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</si>
  <si>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</si>
  <si>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</si>
  <si>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</si>
  <si>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</si>
  <si>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</si>
  <si>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</si>
  <si>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</si>
  <si>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</si>
  <si>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</si>
  <si>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</si>
  <si>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</si>
  <si>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</si>
  <si>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</si>
  <si>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</si>
  <si>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</si>
  <si>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</si>
  <si>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</si>
  <si>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</si>
  <si>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</si>
  <si>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</si>
  <si>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</si>
  <si>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</si>
  <si>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</si>
  <si>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</si>
  <si>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</si>
  <si>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</si>
  <si>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</si>
  <si>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</si>
  <si>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</si>
  <si>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</si>
  <si>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</si>
  <si>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</si>
  <si>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</si>
  <si>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</si>
  <si>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</si>
  <si>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</si>
  <si>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</si>
  <si>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</si>
  <si>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</si>
  <si>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</si>
  <si>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</si>
  <si>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</si>
  <si>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</si>
  <si>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</si>
  <si>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</si>
  <si>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</si>
  <si>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</si>
  <si>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</si>
  <si>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</si>
  <si>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</si>
  <si>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</si>
  <si>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</si>
  <si>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</si>
  <si>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</si>
  <si>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</si>
  <si>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</si>
  <si>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</si>
  <si>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</si>
  <si>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</si>
  <si>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</si>
  <si>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</si>
  <si>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</si>
  <si>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</si>
  <si>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</si>
  <si>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</si>
  <si>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</si>
  <si>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</si>
  <si>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</si>
  <si>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</si>
  <si>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</si>
  <si>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</si>
  <si>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</si>
  <si>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</si>
  <si>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</si>
  <si>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</si>
  <si>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</si>
  <si>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</si>
  <si>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</si>
  <si>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</si>
  <si>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</si>
  <si>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</si>
  <si>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</si>
  <si>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</si>
  <si>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</si>
  <si>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</si>
  <si>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</si>
  <si>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</si>
  <si>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</si>
  <si>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</si>
  <si>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</si>
  <si>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</si>
  <si>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</si>
  <si>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</si>
  <si>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</si>
  <si>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</si>
  <si>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</si>
  <si>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</si>
  <si>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</si>
  <si>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</si>
  <si>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</si>
  <si>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</si>
  <si>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</si>
  <si>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</si>
  <si>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</si>
  <si>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</si>
  <si>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</si>
  <si>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</si>
  <si>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</si>
  <si>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</si>
  <si>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</si>
  <si>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</si>
  <si>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</si>
  <si>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</si>
  <si>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</si>
  <si>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</si>
  <si>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</si>
  <si>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</si>
  <si>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</si>
  <si>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</si>
  <si>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</si>
  <si>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</si>
  <si>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</si>
  <si>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</si>
  <si>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</si>
  <si>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</si>
  <si>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</si>
  <si>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</si>
  <si>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</si>
  <si>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</si>
  <si>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</si>
  <si>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</si>
  <si>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</si>
  <si>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</si>
  <si>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</si>
  <si>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</si>
  <si>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</si>
  <si>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</si>
  <si>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</si>
  <si>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</si>
  <si>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</si>
  <si>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</si>
  <si>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</si>
  <si>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</si>
  <si>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</si>
  <si>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</si>
  <si>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</si>
  <si>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</si>
  <si>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</si>
  <si>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</si>
  <si>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</si>
  <si>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</si>
  <si>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</si>
  <si>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</si>
  <si>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</si>
  <si>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</si>
  <si>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</si>
  <si>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</si>
  <si>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</si>
  <si>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</si>
  <si>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</si>
  <si>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</si>
  <si>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</si>
  <si>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</si>
  <si>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</si>
  <si>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</si>
  <si>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</si>
  <si>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</si>
  <si>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</si>
  <si>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</si>
  <si>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</si>
  <si>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</si>
  <si>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</si>
  <si>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</si>
  <si>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</si>
  <si>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</si>
  <si>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</si>
  <si>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</si>
  <si>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</si>
  <si>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</si>
  <si>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</si>
  <si>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</si>
  <si>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</si>
  <si>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</si>
  <si>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</si>
  <si>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</si>
  <si>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</si>
  <si>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</si>
  <si>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</si>
  <si>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</si>
  <si>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</si>
  <si>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</si>
  <si>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</si>
  <si>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</si>
  <si>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</si>
  <si>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</si>
  <si>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</si>
  <si>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</si>
  <si>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</si>
  <si>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</si>
  <si>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</si>
  <si>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</si>
  <si>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</si>
  <si>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</si>
  <si>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</si>
  <si>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</si>
  <si>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</si>
  <si>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</si>
  <si>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</si>
  <si>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</si>
  <si>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</si>
  <si>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</si>
  <si>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</si>
  <si>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</si>
  <si>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</si>
  <si>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</si>
  <si>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</si>
  <si>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</si>
  <si>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</si>
  <si>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</si>
  <si>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</si>
  <si>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</si>
  <si>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</si>
  <si>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</si>
  <si>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</si>
  <si>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</si>
  <si>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</si>
  <si>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</si>
  <si>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</si>
  <si>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</si>
  <si>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</si>
  <si>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</si>
  <si>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</si>
  <si>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</si>
  <si>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</si>
  <si>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</si>
  <si>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</si>
  <si>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</si>
  <si>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</si>
  <si>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</si>
  <si>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</si>
  <si>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</si>
  <si>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</si>
  <si>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</si>
  <si>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</si>
  <si>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</si>
  <si>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</si>
  <si>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</si>
  <si>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</si>
  <si>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</si>
  <si>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</si>
  <si>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</si>
  <si>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</si>
  <si>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</si>
  <si>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</si>
  <si>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</si>
  <si>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</si>
  <si>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</si>
  <si>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</si>
  <si>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</si>
  <si>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</si>
  <si>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</si>
  <si>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</si>
  <si>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</si>
  <si>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</si>
  <si>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</si>
  <si>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</si>
  <si>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</si>
  <si>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</si>
  <si>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</si>
  <si>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</si>
  <si>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</si>
  <si>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</si>
  <si>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</si>
  <si>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</si>
  <si>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</si>
  <si>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</si>
  <si>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</si>
  <si>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</si>
  <si>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</si>
  <si>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</si>
  <si>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</si>
  <si>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</si>
  <si>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</si>
  <si>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</si>
  <si>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</si>
  <si>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</si>
  <si>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</si>
  <si>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</si>
  <si>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</si>
  <si>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</si>
  <si>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</si>
  <si>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</si>
  <si>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</si>
  <si>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</si>
  <si>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</si>
  <si>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</si>
  <si>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</si>
  <si>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</si>
  <si>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</si>
  <si>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</si>
  <si>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</si>
  <si>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</si>
  <si>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</si>
  <si>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</si>
  <si>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</si>
  <si>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</si>
  <si>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</si>
  <si>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</si>
  <si>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</si>
  <si>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</si>
  <si>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</si>
  <si>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</si>
  <si>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</si>
  <si>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</si>
  <si>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</si>
  <si>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</si>
  <si>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</si>
  <si>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</si>
  <si>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</si>
  <si>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</si>
  <si>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</si>
  <si>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</si>
  <si>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</si>
  <si>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</si>
  <si>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</si>
  <si>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</si>
  <si>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</si>
  <si>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</si>
  <si>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</si>
  <si>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</si>
  <si>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</si>
  <si>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</si>
  <si>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</si>
  <si>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</si>
  <si>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</si>
  <si>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</si>
  <si>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</si>
  <si>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</si>
  <si>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</si>
  <si>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</si>
  <si>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</si>
  <si>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</si>
  <si>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</si>
  <si>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</si>
  <si>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</si>
  <si>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</si>
  <si>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</si>
  <si>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</si>
  <si>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</si>
  <si>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</si>
  <si>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</si>
  <si>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</si>
  <si>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</si>
  <si>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</si>
  <si>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</si>
  <si>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</si>
  <si>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</si>
  <si>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</si>
  <si>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</si>
  <si>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</si>
  <si>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</si>
  <si>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</si>
  <si>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</si>
  <si>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</si>
  <si>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</si>
  <si>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</si>
  <si>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</si>
  <si>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</si>
  <si>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</si>
  <si>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</si>
  <si>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</si>
  <si>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</si>
  <si>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</si>
  <si>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</si>
  <si>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</si>
  <si>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</si>
  <si>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</si>
  <si>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</si>
  <si>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90 min </t>
  </si>
  <si>
    <t>PCM-20251125-00000396</t>
  </si>
  <si>
    <t xml:space="preserve">team on way need 90 min </t>
  </si>
  <si>
    <t>PCM-20251125-00000407</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</si>
  <si>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</si>
  <si>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</si>
  <si>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</si>
  <si>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</si>
  <si>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</si>
  <si>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</si>
  <si>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</si>
  <si>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</si>
  <si>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</si>
  <si>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</si>
  <si>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</si>
  <si>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</si>
  <si>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</si>
  <si>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</si>
  <si>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</si>
  <si>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</si>
  <si>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</si>
  <si>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</si>
  <si>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</si>
  <si>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</si>
  <si>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</si>
  <si>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</si>
  <si>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</si>
  <si>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</si>
  <si>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</si>
  <si>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</si>
  <si>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</si>
  <si>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</si>
  <si>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</si>
  <si>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</si>
  <si>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</si>
  <si>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</si>
  <si>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</si>
  <si>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</si>
  <si>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</si>
  <si>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</si>
  <si>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</si>
  <si>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</si>
  <si>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</si>
  <si>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</si>
  <si>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</si>
  <si>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</si>
  <si>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</si>
  <si>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</si>
  <si>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</si>
  <si>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</si>
  <si>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</si>
  <si>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</si>
  <si>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</si>
  <si>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</si>
  <si>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</si>
  <si>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</si>
  <si>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</si>
  <si>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</si>
  <si>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</si>
  <si>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</si>
  <si>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</si>
  <si>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</si>
  <si>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</si>
  <si>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</si>
  <si>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</si>
  <si>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</si>
  <si>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</si>
  <si>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</si>
  <si>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</si>
  <si>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</si>
  <si>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</si>
  <si>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</si>
  <si>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</si>
  <si>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</si>
  <si>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</si>
  <si>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</si>
  <si>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</si>
  <si>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</si>
  <si>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</si>
  <si>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</si>
  <si>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</si>
  <si>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</si>
  <si>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</si>
  <si>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</si>
  <si>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</si>
  <si>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</si>
  <si>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</si>
  <si>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</si>
  <si>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</si>
  <si>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</si>
  <si>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ETA 210 min</t>
  </si>
  <si>
    <t>PCM-20251125-00000236</t>
  </si>
  <si>
    <t xml:space="preserve"> site has access issue at night inside desert area &amp; ETA 120 min</t>
  </si>
  <si>
    <t>no PCM</t>
  </si>
  <si>
    <t>ETA 160 MIN</t>
  </si>
  <si>
    <t>PCM-20251125-00000336</t>
  </si>
  <si>
    <t>ETA 40 min</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</si>
  <si>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</si>
  <si>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</si>
  <si>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</si>
  <si>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</si>
  <si>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</si>
  <si>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</si>
  <si>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</si>
  <si>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</si>
  <si>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</si>
  <si>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</si>
  <si>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</si>
  <si>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</si>
  <si>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</si>
  <si>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</si>
  <si>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</si>
  <si>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60 mins</t>
  </si>
  <si>
    <t>PCM-20251125-00000351</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</si>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</sst>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4" dataDxfId="63" headerRowBorderDxfId="61" tableBorderDxfId="62">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C9" sqref="C9"/>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323.32093935184821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0.51237453703652136</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1.4388425923243631E-2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2.1777777728857473E-3</v>
      </c>
      <c r="H5" s="131">
        <v>45986.262384259258</v>
      </c>
      <c r="I5" s="129" t="str">
        <f>IFERROR(VLOOKUP(D5,DB!A:F,6,0),"")</f>
        <v>Power Cube</v>
      </c>
      <c r="J5" s="129" t="str">
        <f>IFERROR(VLOOKUP(D5,DB!A:G,7,0),"")</f>
        <v>No BB Design+Weak</v>
      </c>
      <c r="K5" s="133" t="s">
        <v>39028</v>
      </c>
      <c r="L5" s="134" t="str">
        <f>IFERROR(VLOOKUP(D5,DB!A:I,9,0),"")</f>
        <v>Latis</v>
      </c>
    </row>
    <row r="6" spans="1:15" ht="15" customHeight="1">
      <c r="A6" s="128"/>
      <c r="B6" s="129" t="str">
        <f>IFERROR(VLOOKUP(D6,DB!A:K,11,0),"")</f>
        <v/>
      </c>
      <c r="C6" s="129"/>
      <c r="D6" s="127"/>
      <c r="E6" s="130"/>
      <c r="F6" s="131"/>
      <c r="G6" s="132">
        <f ca="1">IFERROR(NOW()-F6,"-")</f>
        <v>45986.269365277774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45986.269365277774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45986.269365277774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45986.269365277774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45986.269365277774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45986.269365277774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45986.269365277774</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45986.269365277774</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45986.269365046297</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45986.269365046297</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45986.269365046297</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45986.269365046297</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45986.269365046297</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45986.269365046297</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45986.269365046297</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45986.269365046297</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45986.269365046297</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45986.269365046297</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45986.269365046297</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45986.269365046297</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45986.269365046297</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45986.269365046297</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45986.269365046297</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45986.269365046297</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45986.269365046297</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45986.269365046297</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45986.269365046297</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45986.269365046297</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45986.269365046297</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45986.269365046297</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45986.269365046297</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45986.269365046297</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45986.269365046297</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45986.269365046297</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45986.269365046297</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45986.269365046297</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45986.269365046297</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45986.269365046297</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45986.269365046297</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45986.269365046297</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45986.269365046297</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45986.269365046297</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45986.269365046297</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45986.269365046297</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45986.269365046297</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45986.269365046297</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45986.269365046297</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45986.269365046297</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45986.269365046297</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45986.269365046297</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45986.269365046297</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45986.269365046297</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45986.269365046297</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45986.269365046297</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45986.269365046297</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45986.269365046297</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45986.269365046297</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45986.269365046297</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45986.269365046297</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45986.269365046297</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D78EE3C9-6688-4425-BE3F-D8B9B8B717CF}"/>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161.26952731481288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1.881946296292881</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0.40633287037053378</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4" t="s">
        <v>39115</v>
      </c>
      <c r="B6" s="18" t="str">
        <f>IFERROR(VLOOKUP(D6,DB!A:K,11,0),"")</f>
        <v>R2</v>
      </c>
      <c r="C6" s="18">
        <v>1</v>
      </c>
      <c r="D6" s="61" t="s">
        <v>38840</v>
      </c>
      <c r="E6" s="102" t="s">
        <v>39021</v>
      </c>
      <c r="F6" s="103">
        <v>45986.136122685188</v>
      </c>
      <c r="G6" s="104">
        <f ca="1">IFERROR(NOW()-F7,"-")</f>
        <v>45986.269365277774</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39119</v>
      </c>
      <c r="B8" s="18" t="str">
        <f>IFERROR(VLOOKUP(D8,DB!A:K,11,0),"")</f>
        <v>R2</v>
      </c>
      <c r="C8" s="18">
        <v>5</v>
      </c>
      <c r="D8" s="18" t="s">
        <v>25504</v>
      </c>
      <c r="E8" s="102" t="s">
        <v>39106</v>
      </c>
      <c r="F8" s="103">
        <v>45986.225057870368</v>
      </c>
      <c r="G8" s="104">
        <f ca="1">IFERROR(NOW()-F8,"-")</f>
        <v>4.4307407406449784E-2</v>
      </c>
      <c r="H8" s="103">
        <v>45986.211875000001</v>
      </c>
      <c r="I8" s="18" t="str">
        <f>IFERROR(VLOOKUP(D8,DB!A:F,6,0),"")</f>
        <v>Generator-SG</v>
      </c>
      <c r="J8" s="18" t="str">
        <f>IFERROR(VLOOKUP(D8,DB!A:G,7,0),"")</f>
        <v>In progress+Vandalized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45986.269365277774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45986.269365277774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45986.269365277774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45986.269365277774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45986.269365277774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45986.269365277774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45986.269365277774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45986.269365277774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45986.269365277774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45986.269365277774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45986.269365277774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45986.269365277774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45986.269365277774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45986.269365277774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45986.269365277774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45986.269365277774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45986.269365277774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45986.269365277774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45986.269365277774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45986.269365277774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45986.269365277774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45986.269365277774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45986.269365277774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45986.269365277774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45986.269365277774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45986.269365277774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45986.269365277774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45986.269365277774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45986.269365277774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45986.269365277774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45986.269365277774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45986.269365277774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45986.269365277774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45986.269365277774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45986.269365277774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45986.269365277774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45986.269365277774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45986.269365277774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45986.269365277774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45986.269365277774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45986.269365277774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45986.269365277774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45986.269365277774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45986.269365277774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45986.269365277774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45986.269365277774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45986.269365277774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45986.269365277774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45986.269365277774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45986.269365277774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45986.269365277774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45986.269365277774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45986.269365277774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45986.269365277774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45986.269365277774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45986.269365277774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45986.269365277774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45986.269365277774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45986.269365277774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45986.269365277774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45986.269365277774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45986.269365277774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45986.269365277774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45986.269365277774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45986.269365277774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45986.269365277774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45986.269365277774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45986.269365277774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45986.269365277774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45986.269365277774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45986.269365277774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45986.269365277774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45986.269365277774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45986.269365277774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45986.269365277774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45986.269365277774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45986.269365277774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45986.269365277774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45986.269365277774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45986.269365277774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45986.269365277774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45986.269365277774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45986.269365277774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45986.269365277774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45986.269365277774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45986.269365277774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45986.269365277774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45986.269365277774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45986.269365277774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45986.269365277774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45986.269365277774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45986.269365277774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45986.269365277774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45986.269365277774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45986.269365277774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45986.269365277774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45986.269365277774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45986.269365277774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45986.269365277774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45986.269365277774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45986.269365277774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45986.269365277774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45986.269365277774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45986.269365277774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45986.269365277774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45986.269365277774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45986.269365277774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45986.269365277774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45986.269365277774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45986.269365277774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45986.269365277774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45986.269365277774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45986.269365277774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45986.269365277774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45986.269365277774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45986.269365277774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45986.269365277774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45986.269365277774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45986.269365277774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45986.269365277774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45986.269365277774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45986.269365277774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45986.269365277774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45986.269365277774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45986.269365277774</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45986.269365277774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45986.269365277774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45986.269365277774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45986.269365277774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45986.269365277774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45986.269365277774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45986.269365277774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45986.269365277774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45986.269365277774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45986.269365277774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45986.269365277774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45986.269365277774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45986.269365277774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45986.269365277774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45986.269365277774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45986.269365277774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45986.269365277774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45986.269365277774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45986.269365277774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45986.269365277774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45986.269365277774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45986.269365277774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45986.269365277774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45986.269365277774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45986.269365277774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45986.269365277774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45986.269365277774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45986.269365277774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45986.269365277774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45986.269365277774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45986.269365277774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45986.269365277774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45986.269365277774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45986.269365277774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45986.269365277774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45986.269365277774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45986.269365277774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45986.269365277774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45986.269365277774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45986.269365277774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45986.269365277774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45986.269365277774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45986.269365277774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45986.269365277774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45986.269365277774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45986.269365277774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45986.269365277774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45986.269365277774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45986.269365277774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45986.269365277774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45986.269365277774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45986.269365277774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45986.269365277774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45986.269365277774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45986.269365277774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45986.269365277774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45986.269365277774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45986.269365277774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45986.269365277774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45986.269365277774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45986.269365277774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45986.269365277774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45986.269365277774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45986.269365277774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45986.269365277774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45986.269365277774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45986.269365277774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45986.269365277774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45986.269365277774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45986.269365277774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45986.269365277774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45986.269365277774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45986.269365277774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45986.269365277774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45986.269365277774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45986.269365277774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45986.269365277774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45986.269365277774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45986.269365277774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45986.269365277774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45986.269365277774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45986.269365277774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45986.269365277774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45986.269365277774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45986.269365277774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45986.269365277774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45986.269365277774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45986.269365277774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45986.269365277774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45986.269365277774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45986.269365277774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45986.269365277774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45986.269365277774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45986.269365277774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45986.269365277774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45986.269365277774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45986.269365277774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45986.269365277774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45986.269365277774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45986.269365277774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45986.269365277774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45986.269365277774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45986.269365277774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45986.269365277774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45986.269365277774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45986.269365277774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45986.269365277774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45986.269365277774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45986.269365277774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45986.269365277774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45986.269365277774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45986.269365277774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45986.269365277774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45986.269365277774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45986.269365277774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45986.269365277774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45986.269365277774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45986.269365277774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45986.269365277774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45986.269365277774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45986.269365277774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45986.269365277774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45986.269365277774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45986.269365277774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45986.269365277774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45986.269365277774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45986.269365277774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45986.269365277774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45986.269365277774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45986.269365277774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45986.269365277774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45986.269365277774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45986.269365277774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45986.269365277774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45986.269365277774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45986.269365277774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45986.269365277774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45986.269365277774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45986.269365277774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45986.269365277774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45986.269365277774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45986.269365277774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45986.269365277774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45986.269365277774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45986.269365277774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45986.269365277774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45986.269365277774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45986.269365277774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45986.269365277774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45986.269365277774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45986.269365277774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45986.269365277774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45986.269365277774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45986.269365277774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45986.269365277774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45986.269365277774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45986.269365277774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45986.269365277774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45986.269365277774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45986.269365277774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45986.269365277774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45986.269365277774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45986.269365277774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45986.269365277774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45986.269365277774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45986.269365277774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45986.269365277774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45986.269365277774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45986.269365277774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45986.269365277774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45986.269365277774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45986.269365277774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45986.269365277774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45986.269365277774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45986.269365277774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45986.269365277774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45986.269365277774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45986.269365277774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45986.269365277774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45986.269365277774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45986.269365277774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45986.269365277774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45986.269365277774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45986.269365277774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45986.269365277774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45986.269365277774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45986.269365277774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45986.269365277774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45986.269365277774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45986.269365277774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45986.269365277774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45986.269365277774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45986.269365277774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45986.269365277774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45986.269365277774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45986.269365277774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45986.269365277774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45986.269365277774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45986.269365277774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45986.269365277774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45986.269365277774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45986.269365277774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45986.269365277774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45986.269365277774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45986.269365277774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45986.269365277774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45986.269365277774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45986.269365277774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45986.269365277774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45986.269365277774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45986.269365277774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45986.269365277774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45986.269365277774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45986.269365277774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45986.269365277774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45986.269365277774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45986.269365277774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45986.269365277774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45986.269365277774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45986.269365277774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45986.269365277774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45986.269365277774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45986.269365277774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45986.269365277774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45986.269365277774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45986.269365277774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45986.269365277774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45986.269365277774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45986.269365277774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45986.269365277774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45986.269365277774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45986.269365277774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45986.269365277774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45986.269365277774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45986.269365277774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45986.269365277774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45986.269365277774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45986.269365277774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45986.269365277774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45986.269365277774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45986.269365277774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45986.269365277774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45986.269365277774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45986.269365277774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45986.269365277774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45986.269365277774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45986.269365277774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45986.269365277774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45986.269365277774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45986.269365277774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45986.269365277774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45986.269365277774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45986.269365277774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45986.269365277774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45986.269365277774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45986.269365277774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45986.269365277774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45986.269365277774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45986.269365277774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45986.269365277774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45986.269365277774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45986.269365277774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45986.269365277774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45986.269365277774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45986.269365277774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45986.269365277774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45986.269365277774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45986.269365277774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45986.269365277774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45986.269365277774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45986.269365277774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45986.269365277774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45986.269365277774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45986.269365277774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45986.269365277774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45986.269365277774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45986.269365277774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45986.269365277774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45986.269365277774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45986.269365277774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45986.269365277774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45986.269365277774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45986.269365277774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45986.269365277774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45986.269365277774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45986.269365277774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45986.269365277774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45986.269365277774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45986.269365277774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45986.269365277774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45986.269365277774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45986.269365277774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45986.269365277774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45986.269365277774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45986.269365277774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45986.269365277774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45986.269365277774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45986.269365277774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45986.269365277774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45986.269365277774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45986.269365277774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45986.269365277774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45986.269365277774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45986.269365277774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45986.269365277774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45986.269365277774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45986.269365277774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45986.269365277774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45986.269365277774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45986.269365277774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45986.269365277774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45986.269365277774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45986.269365277774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45986.269365277774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45986.269365277774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45986.269365277774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45986.269365277774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45986.269365277774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45986.269365277774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45986.269365277774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45986.269365277774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45986.269365277774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45986.269365277774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45986.269365277774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45986.269365277774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45986.269365277774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45986.269365277774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45986.269365277774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45986.269365277774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45986.269365277774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45986.269365277774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45986.269365277774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45986.269365277774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45986.269365277774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45986.269365277774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45986.269365277774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45986.269365277774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45986.269365277774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45986.269365277774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45986.269365277774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45986.269365277774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45986.269365277774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45986.269365277774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45986.269365277774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45986.269365277774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45986.269365277774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45986.269365277774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45986.269365277774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45986.269365277774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45986.269365277774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45986.269365277774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45986.269365277774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45986.269365277774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45986.269365277774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45986.269365277774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45986.269365277774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45986.269365277774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45986.269365277774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45986.269365277774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45986.269365277774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45986.269365277774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45986.269365277774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45986.269365277774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45986.269365277774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45986.269365277774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45986.269365277774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45986.269365277774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45986.269365277774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45986.269365277774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45986.269365277774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45986.269365277774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45986.269365277774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45986.269365277774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45986.269365277774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45986.269365277774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45986.269365277774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45986.269365277774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45986.269365277774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45986.269365277774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45986.269365277774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45986.269365277774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45986.269365277774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45986.269365277774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45986.269365277774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45986.269365277774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45986.269365277774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45986.269365277774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45986.269365277774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45986.269365277774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45986.269365277774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45986.269365277774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45986.269365277774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45986.269365277774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45986.269365277774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45986.269365277774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45986.269365277774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45986.269365277774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45986.269365277774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45986.269365277774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45986.269365277774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45986.269365277774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45986.269365277774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45986.269365277774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45986.269365277774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45986.269365277774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45986.269365277774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45986.269365277774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45986.269365277774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45986.269365277774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45986.269365277774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45986.269365277774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45986.269365277774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45986.269365277774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45986.269365277774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45986.269365277774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45986.269365277774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45986.269365277774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45986.269365277774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45986.269365277774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45986.269365277774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45986.269365277774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45986.269365277774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45986.269365277774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45986.269365277774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45986.269365277774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45986.269365277774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45986.269365277774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45986.269365277774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45986.269365277774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45986.269365277774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45986.269365277774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45986.269365277774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45986.269365277774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45986.269365277774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45986.269365277774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45986.269365277774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45986.269365277774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45986.269365277774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45986.269365277774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45986.269365277774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45986.269365277774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45986.269365277774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45986.269365277774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45986.269365277774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45986.269365277774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45986.269365277774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45986.269365277774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45986.269365277774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45986.269365277774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45986.269365277774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45986.269365277774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45986.269365277774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45986.269365277774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45986.269365277774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45986.269365277774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45986.269365277774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45986.269365277774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45986.269365277774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45986.269365277774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45986.269365277774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45986.269365277774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45986.269365277774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45986.269365277774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45986.269365277774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45986.269365277774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45986.269365277774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45986.269365277774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45986.269365277774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45986.269365277774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45986.269365277774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45986.269365277774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45986.269365277774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45986.269365277774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45986.269365277774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45986.269365277774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45986.269365277774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45986.269365277774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45986.269365277774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45986.269365277774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45986.269365277774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45986.269365277774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45986.269365277774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45986.269365277774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45986.269365277774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45986.269365277774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45986.269365277774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45986.269365277774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45986.269365277774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45986.269365277774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45986.269365277774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45986.269365277774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45986.269365277774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45986.269365277774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45986.269365277774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45986.269365277774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45986.269365277774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45986.269365277774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45986.269365277774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45986.269365277774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45986.269365277774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45986.269365277774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45986.269365277774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45986.269365277774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45986.269365277774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45986.269365277774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45986.269365277774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45986.269365277774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45986.269365277774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45986.269365277774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45986.269365277774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45986.269365277774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45986.269365277774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45986.269365277774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45986.269365277774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45986.269365277774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45986.269365277774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45986.269365277774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45986.269365277774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45986.269365277774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45986.269365277774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45986.269365277774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45986.269365277774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45986.269365277774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45986.269365277774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45986.269365277774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45986.269365277774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45986.269365277774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45986.269365277774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45986.269365277774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45986.269365277774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45986.269365277774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45986.269365277774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45986.269365277774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45986.269365277774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45986.269365277774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45986.269365277774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45986.269365277774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45986.269365277774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45986.269365277774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45986.269365277774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45986.269365277774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45986.269365277774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45986.269365277774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45986.269365277774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45986.269365277774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45986.269365277774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45986.269365277774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45986.269365277774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45986.269365277774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45986.269365277774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45986.269365277774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45986.269365277774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45986.269365277774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45986.269365277774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45986.269365277774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45986.269365277774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45986.269365277774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45986.269365277774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45986.269365277774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45986.269365277774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45986.269365277774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45986.269365277774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45986.269365277774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45986.269365277774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45986.269365277774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45986.269365277774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45986.269365277774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45986.269365277774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45986.269365277774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45986.269365277774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45986.269365277774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45986.269365277774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45986.269365277774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45986.269365277774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45986.269365277774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45986.269365277774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45986.269365277774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45986.269365277774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45986.269365277774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45986.269365277774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45986.269365277774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45986.269365277774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45986.269365277774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45986.269365277774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45986.269365277774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45986.269365277774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45986.269365277774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45986.269365277774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45986.269365277774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45986.269365277774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45986.269365277774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45986.269365277774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45986.269365277774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45986.269365277774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45986.269365277774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45986.269365277774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45986.269365277774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45986.269365277774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45986.269365277774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45986.269365277774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45986.269365277774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45986.269365277774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45986.269365277774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45986.269365277774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45986.269365277774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45986.269365277774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45986.269365277774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45986.269365277774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45986.269365277774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45986.269365277774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45986.269365277774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45986.269365277774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45986.269365277774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45986.269365277774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45986.269365277774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45986.269365277774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45986.269365277774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45986.269365277774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45986.269365277774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45986.269365277774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45986.269365277774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45986.269365277774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45986.269365277774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45986.269365277774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45986.269365277774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45986.269365277774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45986.269365277774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45986.269365277774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45986.269365277774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45986.269365277774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45986.269365277774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45986.269365277774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45986.269365277774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45986.269365277774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45986.269365277774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45986.269365277774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45986.269365277774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45986.269365277774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45986.269365277774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45986.269365277774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45986.269365277774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45986.269365277774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45986.269365277774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45986.269365277774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45986.269365277774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45986.269365277774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45986.269365277774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45986.269365277774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45986.269365277774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45986.269365277774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45986.269365277774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45986.269365277774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45986.269365277774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45986.269365277774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45986.269365277774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45986.269365277774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45986.269365277774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45986.269365277774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45986.269365277774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45986.269365277774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45986.269365277774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45986.269365277774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45986.269365277774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45986.269365277774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45986.269365277774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45986.269365277774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45986.269365277774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45986.269365277774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45986.269365277774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45986.269365277774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45986.269365277774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45986.269365277774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45986.269365277774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45986.269365277774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45986.269365277774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45986.269365277774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45986.269365277774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45986.269365277774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45986.269365277774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45986.269365277774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45986.269365277774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45986.269365277774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45986.269365277774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45986.269365277774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45986.269365277774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45986.269365277774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45986.269365277774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45986.269365277774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45986.269365277774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45986.269365277774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45986.269365277774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45986.269365277774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45986.269365277774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45986.269365277774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45986.269365277774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45986.269365277774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45986.269365277774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45986.269365277774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45986.269365277774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45986.269365277774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45986.269365277774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45986.269365277774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45986.269365277774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45986.269365277774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45986.269365277774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45986.269365277774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45986.269365277774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45986.269365277774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45986.269365277774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45986.269365277774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45986.269365277774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45986.269365277774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45986.269365277774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45986.269365277774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45986.269365277774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45986.269365277774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45986.269365277774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45986.269365277774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45986.269365277774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45986.269365277774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45986.269365277774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45986.269365277774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45986.269365277774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45986.269365277774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45986.269365277774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45986.269365277774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45986.269365277774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45986.269365277774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45986.269365277774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45986.269365277774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45986.269365277774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45986.269365277774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45986.269365277774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45986.269365277774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45986.269365277774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45986.269365277774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45986.269365277774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45986.269365277774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45986.269365277774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45986.269365277774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45986.269365277774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45986.269365277774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45986.269365277774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45986.269365277774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45986.269365277774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45986.269365277774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45986.269365277774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45986.269365277774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45986.269365277774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45986.269365277774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45986.269365277774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45986.269365277774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45986.269365277774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45986.269365277774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45986.269365277774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45986.269365277774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45986.269365277774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45986.269365277774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45986.269365277774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45986.269365277774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45986.269365277774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45986.269365277774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45986.269365277774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45986.269365277774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45986.269365277774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45986.269365277774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45986.269365277774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45986.269365277774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45986.269365277774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45986.269365277774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45986.269365277774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45986.269365277774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45986.269365277774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45986.269365277774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45986.269365277774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45986.269365277774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45986.269365277774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45986.269365277774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45986.269365277774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45986.269365277774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45986.269365277774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45986.269365277774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45986.269365277774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45986.269365277774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45986.269365277774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45986.269365277774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45986.269365277774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45986.269365277774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45986.269365277774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45986.269365277774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45986.269365277774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45986.269365277774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45986.269365277774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45986.269365277774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45986.269365277774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45986.269365277774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45986.269365277774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45986.269365277774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45986.269365277774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45986.269365277774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45986.269365277774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45986.269365277774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45986.269365277774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45986.269365277774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45986.269365277774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45986.269365277774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45986.269365277774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45986.269365277774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45986.269365277774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45986.269365277774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45986.269365277774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45986.269365277774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45986.269365277774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45986.269365277774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45986.269365277774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45986.269365277774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45986.269365277774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45986.269365277774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45986.269365277774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45986.269365277774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45986.269365277774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45986.269365277774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45986.269365277774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45986.269365277774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45986.269365277774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45986.269365277774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45986.269365277774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45986.269365277774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45986.269365277774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45986.269365277774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45986.269365277774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45986.269365277774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45986.269365277774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45986.269365277774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45986.269365277774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45986.269365277774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45986.269365277774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45986.269365277774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45986.269365277774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45986.269365277774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45986.269365277774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45986.269365277774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45986.269365277774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45986.269365277774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45986.269365277774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45986.269365277774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45986.269365277774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45986.269365277774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45986.269365277774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45986.269365277774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45986.269365277774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45986.269365277774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45986.269365277774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45986.269365277774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45986.269365277774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45986.269365277774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45986.269365277774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45986.269365277774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45986.269365277774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45986.269365277774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45986.269365277774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45986.269365277774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45986.269365277774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45986.269365277774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45986.269365277774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45986.269365277774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45986.269365277774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45986.269365277774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45986.269365277774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45986.269365277774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45986.269365277774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45986.269365277774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45986.269365277774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45986.269365277774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45986.269365277774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45986.269365277774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45986.269365277774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45986.269365277774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45986.269365277774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45986.269365277774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45986.269365277774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45986.269365277774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45986.269365277774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45986.269365277774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45986.269365277774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45986.269365277774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45986.269365277774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45986.269365277774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45986.269365277774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45986.269365277774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45986.269365277774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45986.269365277774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45986.269365277774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45986.269365277774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45986.269365277774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45986.269365277774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45986.269365277774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45986.269365277774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45986.269365277774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45986.269365277774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45986.269365277774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45986.269365277774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45986.269365277774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45986.269365277774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45986.269365277774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45986.269365277774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45986.269365277774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45986.269365277774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45986.269365277774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45986.269365277774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45986.269365277774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45986.269365277774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45986.269365277774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45986.269365277774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45986.269365277774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45986.269365277774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45986.269365277774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45986.269365277774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45986.269365277774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45986.269365277774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45986.269365277774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45986.269365277774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45986.269365277774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45986.269365277774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45986.269365277774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45986.269365277774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45986.269365277774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45986.269365277774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45986.269365277774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45986.269365277774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45986.269365277774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45986.269365277774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45986.269365277774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45986.269365277774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45986.269365277774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45986.269365277774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45986.269365277774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45986.269365277774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45986.269365277774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45986.269365277774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45986.269365277774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45986.269365277774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45986.269365277774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45986.269365277774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45986.269365277774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45986.269365277774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45986.269365277774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45986.269365277774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45986.269365277774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45986.269365277774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45986.269365277774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45986.269365277774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45986.269365277774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45986.269365277774</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282.78864768517815</v>
      </c>
      <c r="H2" s="95">
        <v>45703.474768518521</v>
      </c>
      <c r="I2" s="95" t="str">
        <f>IFERROR(VLOOKUP(D2,DB!A:F,6,0),"")</f>
        <v>SCECO</v>
      </c>
      <c r="J2" s="95" t="str">
        <f>IFERROR(VLOOKUP(D2,DB!A:G,7,0),"")</f>
        <v>Dead</v>
      </c>
      <c r="K2" s="97" t="s">
        <v>39122</v>
      </c>
      <c r="L2" s="91" t="str">
        <f>IFERROR(VLOOKUP(D2,DB!A:I,9,0),"")</f>
        <v>Latis</v>
      </c>
    </row>
    <row r="3" spans="1:16" ht="15" customHeight="1">
      <c r="A3" s="113" t="s">
        <v>39123</v>
      </c>
      <c r="B3" s="113" t="str">
        <f>IFERROR(VLOOKUP(D3,DB!A:K,11,0),"")</f>
        <v>R4</v>
      </c>
      <c r="C3" s="93">
        <v>3</v>
      </c>
      <c r="D3" s="91" t="s">
        <v>38898</v>
      </c>
      <c r="E3" s="94" t="s">
        <v>39021</v>
      </c>
      <c r="F3" s="95">
        <v>45985.826608796298</v>
      </c>
      <c r="G3" s="96">
        <f t="shared" ref="G3:G4" ca="1" si="0">IFERROR(NOW()-F3,"")</f>
        <v>0.44275648147595348</v>
      </c>
      <c r="H3" s="95">
        <v>45985.805798611109</v>
      </c>
      <c r="I3" s="113" t="str">
        <f>IFERROR(VLOOKUP(D3,DB!A:F,6,0),"")</f>
        <v>Generator-SG</v>
      </c>
      <c r="J3" s="113" t="str">
        <f>IFERROR(VLOOKUP(D3,DB!A:G,7,0),"")</f>
        <v>Dead</v>
      </c>
      <c r="K3" s="97" t="s">
        <v>39124</v>
      </c>
      <c r="L3" s="91" t="str">
        <f>IFERROR(VLOOKUP(D3,DB!A:I,9,0),"")</f>
        <v>Latis</v>
      </c>
    </row>
    <row r="4" spans="1:16" ht="15" customHeight="1">
      <c r="A4" s="113" t="s">
        <v>39125</v>
      </c>
      <c r="B4" s="113" t="str">
        <f>IFERROR(VLOOKUP(D4,DB!A:K,11,0),"")</f>
        <v>R4</v>
      </c>
      <c r="C4" s="93">
        <v>1</v>
      </c>
      <c r="D4" s="91" t="s">
        <v>36088</v>
      </c>
      <c r="E4" s="94" t="s">
        <v>39021</v>
      </c>
      <c r="F4" s="95"/>
      <c r="G4" s="96">
        <f t="shared" ca="1" si="0"/>
        <v>45986.269365277774</v>
      </c>
      <c r="H4" s="95">
        <v>45986.018564814818</v>
      </c>
      <c r="I4" s="113" t="str">
        <f>IFERROR(VLOOKUP(D4,DB!A:F,6,0),"")</f>
        <v>Generator-SG</v>
      </c>
      <c r="J4" s="113" t="str">
        <f>IFERROR(VLOOKUP(D4,DB!A:G,7,0),"")</f>
        <v>No BB Shifted</v>
      </c>
      <c r="K4" s="97" t="s">
        <v>39124</v>
      </c>
      <c r="L4" s="91" t="str">
        <f>IFERROR(VLOOKUP(D4,DB!A:I,9,0),"")</f>
        <v>Latis</v>
      </c>
    </row>
    <row r="5" spans="1:16" ht="15" customHeight="1">
      <c r="A5" s="113"/>
      <c r="B5" s="113" t="str">
        <f>IFERROR(VLOOKUP(D5,DB!A:K,11,0),"")</f>
        <v/>
      </c>
      <c r="C5" s="93"/>
      <c r="D5" s="91" t="s">
        <v>39126</v>
      </c>
      <c r="E5" s="94"/>
      <c r="F5" s="95"/>
      <c r="G5" s="96">
        <f t="shared" ref="G5:G67" ca="1" si="1">IFERROR(NOW()-F5,"")</f>
        <v>45986.269365277774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45986.269365277774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45986.269365277774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45986.269365277774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45986.269365277774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45986.269365277774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45986.269365277774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45986.269365277774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45986.269365277774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45986.269365277774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45986.269365277774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45986.269365277774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45986.269365277774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45986.269365277774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45986.269365277774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45986.269365277774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45986.269365277774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45986.269365277774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45986.269365277774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45986.269365277774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45986.269365277774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45986.269365277774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45986.269365277774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45986.269365277774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45986.269365277774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45986.269365277774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45986.269365277774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45986.269365277774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45986.269365277774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45986.269365277774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45986.269365277774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45986.269365277774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45986.269365277774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45986.269365277774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45986.269365277774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45986.269365277774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45986.269365277774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45986.269365277774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45986.269365277774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45986.269365277774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45986.269365277774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45986.269365277774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45986.269365277774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45986.269365277774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45986.269365277774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45986.269365277774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45986.269365277774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45986.269365277774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45986.269365277774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45986.269365277774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45986.269365277774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45986.269365277774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45986.269365277774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45986.269365277774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45986.269365277774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45986.269365277774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45986.269365277774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45986.269365277774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45986.269365277774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45986.269365277774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45986.269365277774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45986.269365277774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45986.269365277774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45986.269365277774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45986.269365277774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45986.269365277774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45986.269365277774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45986.269365277774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45986.269365277774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45986.269365277774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45986.269365277774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45986.269365277774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45986.269365277774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45986.269365277774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45986.269365277774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45986.269365277774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45986.269365277774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45986.269365277774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45986.269365277774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45986.269365277774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45986.269365277774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45986.269365277774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45986.269365277774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45986.269365277774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45986.269365277774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45986.269365277774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45986.269365277774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45986.269365277774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45986.269365277774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45986.269365277774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45986.269365277774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45986.269365277774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45986.269365277774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45986.269365277774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45986.269365277774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45986.269365277774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45986.269365277774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45986.269365277774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45986.269365277774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45986.269365277774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45986.269365277774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45986.269365277774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45986.269365277774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45986.269365277774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45986.269365277774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45986.269365277774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45986.269365277774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45986.269365277774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45986.269365277774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45986.269365277774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45986.269365277774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45986.269365277774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45986.269365277774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45986.269365277774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45986.269365277774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45986.269365277774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45986.269365277774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45986.269365277774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45986.269365277774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45986.269365277774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45986.269365277774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45986.269365277774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45986.269365277774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45986.269365277774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45986.269365277774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45986.269365277774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45986.269365277774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45986.269365277774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45986.269365277774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45986.269365277774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45986.269365277774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45986.269365277774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45986.269365277774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45986.269365277774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45986.269365277774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45986.269365277774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45986.269365277774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45986.269365277774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45986.269365277774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45986.269365277774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45986.269365277774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45986.269365277774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45986.269365277774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45986.269365277774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45986.269365277774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45986.269365277774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45986.269365277774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45986.269365277774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45986.269365277774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45986.269365277774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45986.269365277774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45986.269365277774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45986.269365277774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45986.269365277774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45986.269365277774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45986.269365277774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45986.269365277774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45986.269365277774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45986.269365277774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45986.269365277774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45986.269365277774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45986.269365277774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45986.269365277774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45986.269365277774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45986.269365277774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45986.269365277774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45986.269365277774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45986.269365277774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45986.269365277774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45986.269365277774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45986.269365277774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45986.269365277774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45986.269365277774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45986.269365277774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45986.269365277774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45986.269365277774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45986.269365277774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45986.269365277774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45986.269365277774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45986.269365277774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45986.269365277774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45986.269365277774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45986.269365277774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45986.269365277774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45986.269365277774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45986.269365277774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45986.269365277774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45986.269365277774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45986.269365277774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45986.269365277774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45986.269365277774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45986.269365277774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45986.269365277774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45986.269365277774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45986.269365277774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45986.269365277774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45986.269365277774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45986.269365277774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45986.269365277774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45986.269365277774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45986.269365277774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45986.269365277774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45986.269365277774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45986.269365277774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45986.269365277774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45986.269365277774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45986.269365277774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45986.269365277774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45986.269365277774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45986.269365277774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45986.269365277774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45986.269365277774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45986.269365277774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45986.269365277774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45986.269365277774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45986.269365277774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45986.269365277774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45986.269365277774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45986.269365277774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45986.269365277774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45986.269365277774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45986.269365277774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45986.269365277774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45986.269365277774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45986.269365277774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45986.269365277774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45986.269365277774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45986.269365277774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45986.269365277774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45986.269365277774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45986.269365277774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45986.269365277774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45986.269365277774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45986.269365277774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45986.269365277774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45986.269365277774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45986.269365277774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45986.269365277774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45986.269365277774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45986.269365277774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45986.269365277774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45986.269365277774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45986.269365277774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45986.269365277774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45986.269365277774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45986.269365277774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45986.269365277774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45986.269365277774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45986.269365277774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45986.269365277774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45986.269365277774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45986.269365277774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45986.269365277774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45986.269365277774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45986.269365277774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45986.269365277774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45986.269365277774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45986.269365277774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45986.269365277774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45986.269365277774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45986.269365277774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45986.269365277774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45986.269365277774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45986.269365277774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45986.269365277774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45986.269365277774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45986.269365277774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45986.269365277774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45986.269365277774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45986.269365277774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45986.269365277774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45986.269365277774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45986.269365277774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45986.269365277774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45986.269365277774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45986.269365277774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45986.269365277774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45986.269365277774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45986.269365277774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45986.269365277774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45986.269365277774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45986.269365277774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45986.269365277774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45986.269365277774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45986.269365277774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45986.269365277774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45986.269365277774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45986.269365277774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45986.269365277774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45986.269365277774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45986.269365277774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45986.269365277774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45986.269365277774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45986.269365277774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45986.269365277774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45986.269365277774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45986.269365277774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45986.269365277774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45986.269365277774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45986.269365277774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45986.269365277774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45986.269365277774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45986.269365277774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45986.269365277774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45986.269365277774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45986.269365277774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45986.269365277774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45986.269365277774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45986.269365277774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45986.269365277774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45986.269365277774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45986.269365277774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45986.269365277774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45986.269365277774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45986.269365277774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45986.269365277774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45986.269365277774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45986.269365277774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45986.269365277774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45986.269365277774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45986.269365277774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45986.269365277774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45986.269365277774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45986.269365277774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45986.269365277774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45986.269365277774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45986.269365277774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45986.269365277774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45986.269365277774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45986.269365277774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45986.269365277774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45986.269365277774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45986.269365277774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45986.269365277774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45986.269365277774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45986.269365277774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45986.269365277774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45986.269365277774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45986.269365277774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45986.269365277774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45986.269365277774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45986.269365277774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45986.269365277774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45986.269365277774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45986.269365277774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45986.269365277774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45986.269365277774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45986.269365277774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45986.269365277774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45986.269365277774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45986.269365277774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45986.269365277774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45986.269365277774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45986.269365277774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45986.269365277774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45986.269365277774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45986.269365277774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45986.269365277774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45986.269365277774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45986.269365277774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45986.269365277774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45986.269365277774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45986.269365277774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45986.269365277774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45986.269365277774</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39127</v>
      </c>
      <c r="B2" s="37" t="str">
        <f>IFERROR(VLOOKUP(D2,DB!A:K,11,0),"")</f>
        <v>R5</v>
      </c>
      <c r="C2" s="37">
        <v>3</v>
      </c>
      <c r="D2" s="106" t="s">
        <v>36011</v>
      </c>
      <c r="E2" s="37" t="s">
        <v>39021</v>
      </c>
      <c r="F2" s="38">
        <v>45891.832060185188</v>
      </c>
      <c r="G2" s="108">
        <f ca="1">IFERROR(NOW()-F2,"")</f>
        <v>94.43730509258603</v>
      </c>
      <c r="H2" s="38">
        <v>45891.790393518517</v>
      </c>
      <c r="I2" s="37" t="str">
        <f>IFERROR(VLOOKUP(D2,DB!A:F,6,0),"")</f>
        <v>Generator-SG</v>
      </c>
      <c r="J2" s="37" t="str">
        <f>IFERROR(VLOOKUP(D2,DB!A:G,7,0),"")</f>
        <v>Vandalized</v>
      </c>
      <c r="K2" s="37" t="s">
        <v>39128</v>
      </c>
      <c r="L2" s="37" t="str">
        <f>IFERROR(VLOOKUP(D2,DB!A:I,9,0),"")</f>
        <v>Latis</v>
      </c>
      <c r="M2" s="105"/>
    </row>
    <row r="3" spans="1:13" ht="30">
      <c r="A3" s="37" t="s">
        <v>39129</v>
      </c>
      <c r="B3" s="37" t="str">
        <f>IFERROR(VLOOKUP(D3,DB!A:K,11,0),"")</f>
        <v>R5</v>
      </c>
      <c r="C3" s="37">
        <v>1</v>
      </c>
      <c r="D3" s="37" t="s">
        <v>33268</v>
      </c>
      <c r="E3" s="37" t="s">
        <v>39106</v>
      </c>
      <c r="F3" s="38">
        <v>45926.188877314817</v>
      </c>
      <c r="G3" s="108">
        <f t="shared" ref="G3" ca="1" si="0">IFERROR(NOW()-F3,"")</f>
        <v>60.080487962957704</v>
      </c>
      <c r="H3" s="38">
        <v>45926.158159722225</v>
      </c>
      <c r="I3" s="37" t="str">
        <f>IFERROR(VLOOKUP(D3,DB!A:F,6,0),"")</f>
        <v>SCECO</v>
      </c>
      <c r="J3" s="37" t="str">
        <f>IFERROR(VLOOKUP(D3,DB!A:G,7,0),"")</f>
        <v>Good</v>
      </c>
      <c r="K3" s="37" t="s">
        <v>39130</v>
      </c>
      <c r="L3" s="37" t="str">
        <f>IFERROR(VLOOKUP(D3,DB!A:I,9,0),"")</f>
        <v>Latis</v>
      </c>
      <c r="M3" s="105"/>
    </row>
    <row r="4" spans="1:13" ht="48" customHeight="1">
      <c r="A4" s="109" t="s">
        <v>39131</v>
      </c>
      <c r="B4" s="109" t="str">
        <f>IFERROR(VLOOKUP(D4,DB!A:K,11,0),"")</f>
        <v>R5</v>
      </c>
      <c r="C4" s="109">
        <v>1</v>
      </c>
      <c r="D4" s="109" t="s">
        <v>34758</v>
      </c>
      <c r="E4" s="109" t="s">
        <v>39106</v>
      </c>
      <c r="F4" s="110">
        <v>45948.661111111112</v>
      </c>
      <c r="G4" s="111">
        <f t="shared" ref="G4" ca="1" si="1">IFERROR(NOW()-F4,"")</f>
        <v>37.608254166661936</v>
      </c>
      <c r="H4" s="110">
        <v>45948.661111111112</v>
      </c>
      <c r="I4" s="109" t="str">
        <f>IFERROR(VLOOKUP(D4,DB!A:F,6,0),"")</f>
        <v>SCECO</v>
      </c>
      <c r="J4" s="109" t="str">
        <f>IFERROR(VLOOKUP(D4,DB!A:G,7,0),"")</f>
        <v>Dead</v>
      </c>
      <c r="K4" s="109" t="s">
        <v>39132</v>
      </c>
      <c r="L4" s="109" t="str">
        <f>IFERROR(VLOOKUP(D4,DB!A:I,9,0),"")</f>
        <v>Latis</v>
      </c>
    </row>
    <row r="5" spans="1:13" ht="30.75">
      <c r="A5" s="109" t="s">
        <v>39133</v>
      </c>
      <c r="B5" s="109" t="str">
        <f>IFERROR(VLOOKUP(D5,DB!A:K,11,0),"")</f>
        <v>R5</v>
      </c>
      <c r="C5" s="109">
        <v>1</v>
      </c>
      <c r="D5" s="109" t="s">
        <v>36518</v>
      </c>
      <c r="E5" s="109" t="s">
        <v>39021</v>
      </c>
      <c r="F5" s="122">
        <v>45981.373298611114</v>
      </c>
      <c r="G5" s="111">
        <f ca="1">IFERROR(NOW()-F5,"")</f>
        <v>4.8960666666607722</v>
      </c>
      <c r="H5" s="122">
        <v>45981.360798611109</v>
      </c>
      <c r="I5" s="109" t="str">
        <f>IFERROR(VLOOKUP(D5,DB!A:F,6,0),"")</f>
        <v>SCECO</v>
      </c>
      <c r="J5" s="109" t="str">
        <f>IFERROR(VLOOKUP(D5,DB!A:G,7,0),"")</f>
        <v>Dead</v>
      </c>
      <c r="K5" s="109" t="s">
        <v>39134</v>
      </c>
      <c r="L5" s="109" t="str">
        <f>IFERROR(VLOOKUP(D5,DB!A:I,9,0),"")</f>
        <v>Latis</v>
      </c>
    </row>
    <row r="6" spans="1:13">
      <c r="A6" s="109"/>
      <c r="B6" s="109" t="str">
        <f>IFERROR(VLOOKUP(D6,DB!A:K,11,0),"")</f>
        <v/>
      </c>
      <c r="C6" s="109"/>
      <c r="D6" s="109"/>
      <c r="E6" s="109"/>
      <c r="F6" s="109"/>
      <c r="G6" s="111">
        <f ca="1">IFERROR(NOW()-F6,"")</f>
        <v>45986.269365277774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45986.269365277774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45986.269365277774</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45986.269365277774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45986.269365277774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45986.269365277774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45986.269365277774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45986.269365277774</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45986.269365277774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45986.269365277774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45986.269365277774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45986.269365277774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45986.269365277774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45986.269365277774</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45986.269365277774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45986.269365277774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45986.269365277774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45986.269365277774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45986.269365277774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45986.269365277774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45986.269365277774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45986.269365277774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45986.269365277774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45986.269365277774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45986.269365277774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45986.269365277774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45986.269365277774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45986.269365277774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45986.269365277774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45986.269365277774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45986.269365277774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45986.269365277774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45986.269365277774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45986.269365277774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45986.269365277774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45986.269365277774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45986.269365277774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45986.269365277774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45986.269365277774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45986.269365277774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45986.269365277774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45986.269365277774</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3"/>
  <sheetViews>
    <sheetView workbookViewId="0">
      <selection activeCell="D5" sqref="D5"/>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39135</v>
      </c>
      <c r="B2" s="137" t="str">
        <f>IFERROR(VLOOKUP(D2,DB!A:K,11,0),"")</f>
        <v>R6</v>
      </c>
      <c r="C2" s="138">
        <v>1</v>
      </c>
      <c r="D2" s="137" t="s">
        <v>34867</v>
      </c>
      <c r="E2" s="109" t="s">
        <v>39021</v>
      </c>
      <c r="F2" s="139">
        <v>45986.205081018517</v>
      </c>
      <c r="G2" s="75">
        <f ca="1">IFERROR(NOW()-F2,"-")</f>
        <v>6.4284027779649477E-2</v>
      </c>
      <c r="H2" s="139">
        <v>45986.199074074073</v>
      </c>
      <c r="I2" s="137" t="str">
        <f>IFERROR(VLOOKUP(D2,DB!A:F,6,0),"")</f>
        <v>SCECO</v>
      </c>
      <c r="J2" s="137" t="str">
        <f>IFERROR(VLOOKUP(D2,DB!A:G,7,0),"")</f>
        <v>Vandalized</v>
      </c>
      <c r="K2" s="140" t="s">
        <v>39136</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39137</v>
      </c>
      <c r="B3" s="137" t="str">
        <f>IFERROR(VLOOKUP(D3,DB!A:K,11,0),"")</f>
        <v>R6</v>
      </c>
      <c r="C3" s="138">
        <v>1</v>
      </c>
      <c r="D3" s="137" t="s">
        <v>37390</v>
      </c>
      <c r="E3" s="109" t="s">
        <v>39021</v>
      </c>
      <c r="F3" s="139">
        <v>45986.22452546296</v>
      </c>
      <c r="G3" s="75">
        <f ca="1">IFERROR(NOW()-F3,"-")</f>
        <v>4.4839814814622514E-2</v>
      </c>
      <c r="H3" s="139">
        <v>45986.2187037037</v>
      </c>
      <c r="I3" s="137" t="str">
        <f>IFERROR(VLOOKUP(D3,DB!A:F,6,0),"")</f>
        <v>Generator-SG</v>
      </c>
      <c r="J3" s="137" t="str">
        <f>IFERROR(VLOOKUP(D3,DB!A:G,7,0),"")</f>
        <v>Vandalized</v>
      </c>
      <c r="K3" s="140" t="s">
        <v>39138</v>
      </c>
      <c r="L3" s="141" t="str">
        <f>IFERROR(VLOOKUP(D3,DB!A:I,9,0),"")</f>
        <v>Latis</v>
      </c>
    </row>
    <row r="4" spans="1:16383" ht="31.5" customHeight="1">
      <c r="A4" s="136"/>
      <c r="B4" s="137" t="str">
        <f>IFERROR(VLOOKUP(D4,DB!A:K,11,0),"")</f>
        <v/>
      </c>
      <c r="C4" s="138"/>
      <c r="D4" s="137"/>
      <c r="E4" s="109"/>
      <c r="F4" s="139"/>
      <c r="G4" s="75">
        <f ca="1">IFERROR(NOW()-F4,"-")</f>
        <v>45986.269365277774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45986.269365277774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45986.269365277774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45986.269365277774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45986.269365277774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45986.269365277774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45986.269365277774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45986.269365277774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45986.269365277774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45986.269365277774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45986.269365277774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45986.269365277774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45986.269365277774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5"/>
      <c r="E17" s="109"/>
      <c r="F17" s="139"/>
      <c r="G17" s="75">
        <f ca="1">IFERROR(NOW()-F17,"-")</f>
        <v>45986.269365277774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45986.269365277774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45986.269365277774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45986.269365277774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45986.269365277774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45986.269365277774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45986.269365277774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5"/>
      <c r="E24" s="109"/>
      <c r="F24" s="139"/>
      <c r="G24" s="75">
        <f ca="1">IFERROR(NOW()-F24,"-")</f>
        <v>45986.269365277774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45986.269365277774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45986.269365277774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45986.269365277774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45986.269365277774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45986.269365277774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45986.269365277774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5"/>
      <c r="E31" s="109"/>
      <c r="F31" s="139"/>
      <c r="G31" s="75">
        <f ca="1">IFERROR(NOW()-F31,"-")</f>
        <v>45986.269365277774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45986.269365277774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45986.269365277774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45986.269365277774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45986.269365277774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45986.269365277774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45986.269365046297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5"/>
      <c r="E38" s="109"/>
      <c r="F38" s="139"/>
      <c r="G38" s="75">
        <f ca="1">IFERROR(NOW()-F38,"-")</f>
        <v>45986.269365046297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45986.269365046297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45986.269365277774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45986.269365277774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45986.269365277774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45986.269365277774</v>
      </c>
      <c r="H43" s="139"/>
      <c r="I43" s="137" t="str">
        <f>IFERROR(VLOOKUP(D43,DB!A:F,6,0),"")</f>
        <v/>
      </c>
      <c r="J43" s="137" t="str">
        <f>IFERROR(VLOOKUP(D43,DB!A:G,7,0),"")</f>
        <v/>
      </c>
      <c r="K43" s="140"/>
      <c r="L43" s="141"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2025-11-25T03:28:37Z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