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37" documentId="120_S{2AC9BD13-BADA-5192-A53E-5A8FF88502F6}" xr6:coauthVersionLast="47" xr6:coauthVersionMax="47" xr10:uidLastSave="{1C5ABE1F-6858-4A21-B512-B3C38BC5D53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<sst xmlns="http://schemas.openxmlformats.org/spreadsheetml/2006/main" count="180324" uniqueCount="39146">
  <si>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</si>
  <si>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</si>
  <si>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</si>
  <si>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</si>
  <si>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</si>
  <si>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</si>
  <si>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</si>
  <si>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</si>
  <si>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</si>
  <si>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</si>
  <si>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</si>
  <si>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</si>
  <si>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</si>
  <si>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</si>
  <si>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</si>
  <si>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</si>
  <si>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</si>
  <si>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</si>
  <si>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</si>
  <si>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</si>
  <si>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</si>
  <si>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</si>
  <si>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</si>
  <si>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</si>
  <si>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</si>
  <si>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</si>
  <si>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</si>
  <si>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</si>
  <si>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</si>
  <si>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</si>
  <si>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</si>
  <si>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</si>
  <si>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</si>
  <si>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</si>
  <si>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</si>
  <si>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</si>
  <si>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</si>
  <si>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</si>
  <si>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</si>
  <si>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</si>
  <si>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</si>
  <si>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</si>
  <si>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</si>
  <si>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</si>
  <si>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</si>
  <si>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</si>
  <si>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</si>
  <si>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</si>
  <si>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</si>
  <si>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</si>
  <si>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</si>
  <si>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</si>
  <si>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</si>
  <si>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</si>
  <si>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</si>
  <si>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</si>
  <si>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</si>
  <si>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</si>
  <si>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</si>
  <si>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</si>
  <si>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</si>
  <si>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</si>
  <si>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</si>
  <si>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</si>
  <si>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</si>
  <si>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</si>
  <si>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</si>
  <si>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</si>
  <si>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</si>
  <si>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</si>
  <si>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</si>
  <si>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</si>
  <si>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</si>
  <si>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</si>
  <si>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</si>
  <si>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</si>
  <si>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</si>
  <si>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</si>
  <si>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</si>
  <si>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</si>
  <si>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</si>
  <si>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</si>
  <si>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</si>
  <si>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</si>
  <si>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</si>
  <si>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</si>
  <si>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</si>
  <si>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</si>
  <si>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</si>
  <si>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</si>
  <si>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</si>
  <si>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</si>
  <si>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</si>
  <si>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</si>
  <si>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</si>
  <si>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</si>
  <si>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</si>
  <si>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</si>
  <si>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</si>
  <si>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</si>
  <si>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</si>
  <si>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</si>
  <si>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</si>
  <si>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</si>
  <si>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</si>
  <si>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</si>
  <si>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</si>
  <si>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</si>
  <si>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</si>
  <si>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</si>
  <si>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</si>
  <si>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</si>
  <si>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</si>
  <si>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</si>
  <si>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</si>
  <si>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</si>
  <si>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</si>
  <si>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</si>
  <si>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</si>
  <si>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</si>
  <si>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</si>
  <si>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</si>
  <si>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</si>
  <si>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</si>
  <si>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</si>
  <si>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</si>
  <si>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</si>
  <si>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</si>
  <si>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</si>
  <si>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</si>
  <si>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</si>
  <si>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</si>
  <si>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</si>
  <si>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</si>
  <si>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</si>
  <si>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</si>
  <si>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</si>
  <si>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</si>
  <si>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</si>
  <si>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</si>
  <si>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</si>
  <si>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</si>
  <si>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</si>
  <si>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</si>
  <si>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</si>
  <si>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</si>
  <si>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</si>
  <si>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</si>
  <si>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</si>
  <si>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</si>
  <si>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</si>
  <si>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</si>
  <si>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</si>
  <si>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</si>
  <si>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</si>
  <si>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</si>
  <si>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</si>
  <si>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</si>
  <si>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</si>
  <si>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</si>
  <si>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</si>
  <si>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</si>
  <si>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</si>
  <si>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</si>
  <si>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</si>
  <si>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</si>
  <si>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</si>
  <si>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</si>
  <si>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</si>
  <si>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</si>
  <si>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</si>
  <si>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</si>
  <si>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</si>
  <si>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</si>
  <si>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</si>
  <si>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</si>
  <si>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</si>
  <si>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</si>
  <si>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</si>
  <si>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</si>
  <si>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</si>
  <si>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</si>
  <si>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</si>
  <si>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</si>
  <si>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</si>
  <si>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</si>
  <si>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</si>
  <si>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</si>
  <si>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</si>
  <si>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</si>
  <si>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</si>
  <si>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</si>
  <si>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</si>
  <si>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</si>
  <si>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</si>
  <si>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</si>
  <si>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</si>
  <si>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</si>
  <si>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</si>
  <si>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</si>
  <si>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</si>
  <si>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</si>
  <si>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</si>
  <si>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</si>
  <si>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</si>
  <si>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</si>
  <si>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</si>
  <si>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</si>
  <si>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</si>
  <si>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</si>
  <si>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</si>
  <si>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</si>
  <si>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</si>
  <si>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</si>
  <si>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</si>
  <si>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</si>
  <si>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</si>
  <si>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</si>
  <si>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</si>
  <si>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</si>
  <si>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</si>
  <si>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</si>
  <si>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</si>
  <si>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</si>
  <si>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</si>
  <si>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</si>
  <si>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</si>
  <si>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</si>
  <si>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</si>
  <si>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</si>
  <si>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</si>
  <si>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</si>
  <si>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</si>
  <si>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</si>
  <si>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</si>
  <si>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</si>
  <si>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</si>
  <si>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</si>
  <si>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</si>
  <si>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</si>
  <si>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</si>
  <si>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</si>
  <si>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</si>
  <si>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</si>
  <si>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</si>
  <si>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</si>
  <si>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</si>
  <si>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</si>
  <si>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</si>
  <si>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</si>
  <si>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</si>
  <si>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</si>
  <si>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</si>
  <si>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</si>
  <si>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</si>
  <si>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</si>
  <si>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</si>
  <si>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</si>
  <si>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</si>
  <si>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</si>
  <si>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</si>
  <si>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</si>
  <si>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</si>
  <si>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</si>
  <si>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</si>
  <si>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</si>
  <si>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</si>
  <si>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</si>
  <si>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</si>
  <si>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</si>
  <si>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</si>
  <si>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</si>
  <si>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</si>
  <si>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</si>
  <si>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</si>
  <si>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</si>
  <si>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</si>
  <si>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</si>
  <si>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</si>
  <si>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</si>
  <si>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</si>
  <si>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</si>
  <si>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</si>
  <si>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</si>
  <si>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</si>
  <si>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</si>
  <si>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</si>
  <si>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</si>
  <si>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</si>
  <si>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</si>
  <si>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</si>
  <si>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</si>
  <si>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</si>
  <si>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</si>
  <si>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</si>
  <si>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</si>
  <si>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</si>
  <si>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</si>
  <si>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</si>
  <si>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</si>
  <si>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</si>
  <si>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</si>
  <si>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</si>
  <si>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</si>
  <si>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</si>
  <si>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</si>
  <si>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</si>
  <si>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</si>
  <si>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</si>
  <si>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</si>
  <si>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</si>
  <si>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</si>
  <si>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</si>
  <si>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</si>
  <si>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</si>
  <si>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</si>
  <si>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</si>
  <si>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</si>
  <si>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</si>
  <si>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</si>
  <si>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</si>
  <si>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</si>
  <si>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</si>
  <si>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</si>
  <si>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</si>
  <si>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</si>
  <si>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</si>
  <si>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</si>
  <si>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</si>
  <si>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</si>
  <si>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</si>
  <si>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</si>
  <si>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</si>
  <si>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</si>
  <si>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</si>
  <si>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</si>
  <si>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</si>
  <si>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</si>
  <si>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</si>
  <si>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</si>
  <si>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</si>
  <si>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</si>
  <si>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</si>
  <si>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</si>
  <si>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</si>
  <si>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</si>
  <si>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</si>
  <si>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</si>
  <si>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</si>
  <si>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</si>
  <si>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</si>
  <si>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</si>
  <si>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</si>
  <si>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</si>
  <si>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</si>
  <si>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</si>
  <si>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</si>
  <si>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</si>
  <si>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</si>
  <si>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</si>
  <si>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</si>
  <si>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</si>
  <si>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</si>
  <si>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</si>
  <si>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</si>
  <si>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</si>
  <si>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</si>
  <si>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</si>
  <si>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</si>
  <si>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</si>
  <si>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</si>
  <si>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</si>
  <si>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</si>
  <si>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</si>
  <si>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</si>
  <si>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</si>
  <si>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</si>
  <si>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</si>
  <si>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</si>
  <si>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</si>
  <si>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</si>
  <si>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</si>
  <si>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</si>
  <si>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</si>
  <si>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</si>
  <si>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</si>
  <si>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</si>
  <si>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</si>
  <si>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</si>
  <si>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</si>
  <si>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</si>
  <si>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</si>
  <si>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</si>
  <si>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</si>
  <si>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</si>
  <si>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</si>
  <si>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</si>
  <si>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</si>
  <si>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</si>
  <si>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</si>
  <si>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</si>
  <si>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</si>
  <si>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</si>
  <si>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</si>
  <si>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</si>
  <si>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</si>
  <si>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</si>
  <si>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</si>
  <si>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</si>
  <si>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</si>
  <si>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</si>
  <si>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</si>
  <si>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</si>
  <si>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</si>
  <si>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</si>
  <si>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</si>
  <si>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</si>
  <si>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</si>
  <si>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</si>
  <si>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</si>
  <si>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</si>
  <si>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</si>
  <si>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</si>
  <si>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</si>
  <si>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</si>
  <si>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</si>
  <si>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</si>
  <si>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</si>
  <si>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</si>
  <si>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</si>
  <si>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</si>
  <si>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</si>
  <si>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</si>
  <si>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</si>
  <si>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</si>
  <si>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</si>
  <si>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</si>
  <si>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</si>
  <si>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</si>
  <si>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</si>
  <si>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</si>
  <si>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</si>
  <si>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</si>
  <si>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</si>
  <si>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</si>
  <si>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</si>
  <si>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</si>
  <si>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</si>
  <si>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</si>
  <si>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</si>
  <si>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</si>
  <si>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</si>
  <si>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</si>
  <si>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</si>
  <si>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</si>
  <si>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</si>
  <si>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</si>
  <si>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</si>
  <si>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</si>
  <si>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</si>
  <si>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</si>
  <si>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</si>
  <si>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</si>
  <si>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</si>
  <si>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</si>
  <si>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</si>
  <si>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</si>
  <si>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</si>
  <si>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</si>
  <si>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</si>
  <si>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</si>
  <si>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</si>
  <si>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</si>
  <si>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</si>
  <si>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</si>
  <si>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</si>
  <si>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</si>
  <si>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</si>
  <si>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</si>
  <si>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</si>
  <si>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</si>
  <si>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</si>
  <si>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</si>
  <si>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</si>
  <si>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</si>
  <si>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</si>
  <si>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</si>
  <si>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</si>
  <si>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</si>
  <si>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</si>
  <si>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</si>
  <si>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</si>
  <si>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</si>
  <si>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</si>
  <si>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</si>
  <si>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</si>
  <si>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</si>
  <si>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</si>
  <si>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</si>
  <si>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</si>
  <si>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</si>
  <si>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</si>
  <si>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</si>
  <si>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</si>
  <si>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</si>
  <si>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</si>
  <si>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</si>
  <si>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</si>
  <si>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</si>
  <si>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</si>
  <si>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</si>
  <si>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</si>
  <si>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</si>
  <si>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</si>
  <si>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</si>
  <si>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</si>
  <si>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</si>
  <si>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</si>
  <si>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</si>
  <si>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</si>
  <si>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</si>
  <si>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</si>
  <si>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</si>
  <si>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</si>
  <si>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</si>
  <si>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</si>
  <si>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</si>
  <si>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</si>
  <si>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</si>
  <si>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</si>
  <si>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</si>
  <si>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</si>
  <si>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</si>
  <si>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</si>
  <si>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</si>
  <si>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</si>
  <si>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</si>
  <si>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</si>
  <si>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</si>
  <si>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</si>
  <si>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</si>
  <si>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</si>
  <si>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</si>
  <si>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</si>
  <si>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</si>
  <si>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</si>
  <si>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</si>
  <si>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</si>
  <si>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</si>
  <si>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</si>
  <si>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</si>
  <si>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</si>
  <si>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</si>
  <si>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</si>
  <si>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</si>
  <si>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</si>
  <si>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</si>
  <si>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</si>
  <si>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</si>
  <si>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</si>
  <si>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</si>
  <si>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</si>
  <si>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</si>
  <si>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</si>
  <si>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</si>
  <si>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</si>
  <si>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</si>
  <si>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</si>
  <si>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</si>
  <si>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</si>
  <si>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</si>
  <si>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</si>
  <si>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</si>
  <si>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</si>
  <si>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</si>
  <si>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</si>
  <si>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</si>
  <si>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</si>
  <si>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</si>
  <si>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</si>
  <si>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</si>
  <si>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</si>
  <si>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</si>
  <si>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</si>
  <si>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</si>
  <si>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</si>
  <si>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</si>
  <si>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</si>
  <si>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</si>
  <si>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</si>
  <si>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</si>
  <si>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</si>
  <si>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</si>
  <si>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</si>
  <si>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</si>
  <si>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</si>
  <si>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</si>
  <si>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</si>
  <si>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</si>
  <si>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</si>
  <si>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</si>
  <si>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</si>
  <si>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</si>
  <si>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</si>
  <si>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</si>
  <si>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</si>
  <si>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</si>
  <si>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</si>
  <si>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</si>
  <si>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</si>
  <si>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</si>
  <si>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</si>
  <si>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</si>
  <si>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</si>
  <si>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</si>
  <si>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</si>
  <si>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</si>
  <si>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</si>
  <si>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</si>
  <si>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</si>
  <si>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</si>
  <si>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</si>
  <si>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</si>
  <si>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</si>
  <si>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</si>
  <si>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</si>
  <si>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</si>
  <si>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</si>
  <si>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</si>
  <si>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</si>
  <si>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</si>
  <si>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</si>
  <si>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</si>
  <si>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</si>
  <si>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</si>
  <si>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</si>
  <si>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</si>
  <si>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</si>
  <si>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</si>
  <si>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</si>
  <si>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</si>
  <si>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</si>
  <si>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</si>
  <si>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</si>
  <si>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</si>
  <si>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</si>
  <si>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</si>
  <si>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</si>
  <si>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</si>
  <si>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</si>
  <si>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</si>
  <si>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</si>
  <si>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</si>
  <si>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</si>
  <si>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</si>
  <si>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</si>
  <si>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</si>
  <si>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</si>
  <si>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</si>
  <si>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</si>
  <si>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</si>
  <si>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</si>
  <si>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</si>
  <si>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</si>
  <si>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</si>
  <si>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</si>
  <si>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</si>
  <si>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</si>
  <si>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</si>
  <si>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</si>
  <si>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</si>
  <si>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</si>
  <si>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</si>
  <si>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</si>
  <si>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</si>
  <si>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</si>
  <si>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</si>
  <si>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</si>
  <si>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</si>
  <si>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</si>
  <si>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</si>
  <si>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</si>
  <si>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</si>
  <si>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</si>
  <si>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</si>
  <si>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</si>
  <si>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</si>
  <si>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</si>
  <si>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</si>
  <si>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</si>
  <si>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</si>
  <si>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</si>
  <si>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</si>
  <si>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</si>
  <si>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</si>
  <si>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</si>
  <si>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</si>
  <si>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</si>
  <si>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</si>
  <si>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</si>
  <si>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</si>
  <si>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</si>
  <si>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</si>
  <si>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</si>
  <si>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</si>
  <si>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</si>
  <si>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</si>
  <si>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</si>
  <si>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</si>
  <si>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</si>
  <si>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</si>
  <si>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</si>
  <si>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</si>
  <si>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</si>
  <si>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</si>
  <si>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</si>
  <si>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</si>
  <si>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</si>
  <si>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</si>
  <si>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</si>
  <si>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</si>
  <si>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</si>
  <si>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</si>
  <si>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</si>
  <si>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</si>
  <si>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</si>
  <si>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</si>
  <si>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</si>
  <si>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</si>
  <si>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</si>
  <si>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</si>
  <si>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</si>
  <si>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</si>
  <si>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</si>
  <si>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</si>
  <si>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</si>
  <si>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</si>
  <si>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</si>
  <si>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</si>
  <si>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</si>
  <si>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</si>
  <si>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</si>
  <si>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</si>
  <si>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</si>
  <si>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</si>
  <si>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</si>
  <si>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</si>
  <si>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</si>
  <si>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</si>
  <si>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</si>
  <si>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</si>
  <si>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</si>
  <si>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</si>
  <si>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</si>
  <si>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</si>
  <si>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</si>
  <si>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</si>
  <si>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</si>
  <si>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</si>
  <si>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</si>
  <si>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</si>
  <si>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</si>
  <si>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</si>
  <si>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</si>
  <si>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</si>
  <si>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</si>
  <si>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</si>
  <si>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</si>
  <si>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</si>
  <si>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</si>
  <si>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</si>
  <si>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</si>
  <si>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</si>
  <si>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</si>
  <si>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</si>
  <si>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</si>
  <si>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</si>
  <si>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</si>
  <si>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</si>
  <si>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</si>
  <si>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</si>
  <si>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</si>
  <si>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</si>
  <si>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</si>
  <si>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</si>
  <si>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</si>
  <si>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</si>
  <si>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</si>
  <si>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</si>
  <si>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</si>
  <si>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</si>
  <si>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</si>
  <si>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</si>
  <si>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</si>
  <si>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</si>
  <si>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</si>
  <si>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</si>
  <si>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</si>
  <si>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</si>
  <si>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</si>
  <si>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</si>
  <si>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</si>
  <si>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</si>
  <si>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</si>
  <si>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</si>
  <si>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</si>
  <si>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</si>
  <si>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</si>
  <si>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</si>
  <si>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</si>
  <si>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</si>
  <si>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</si>
  <si>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</si>
  <si>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</si>
  <si>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</si>
  <si>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</si>
  <si>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</si>
  <si>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</si>
  <si>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</si>
  <si>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</si>
  <si>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</si>
  <si>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</si>
  <si>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</si>
  <si>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</si>
  <si>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</si>
  <si>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</si>
  <si>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</si>
  <si>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</si>
  <si>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</si>
  <si>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</si>
  <si>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</si>
  <si>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</si>
  <si>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</si>
  <si>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</si>
  <si>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</si>
  <si>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</si>
  <si>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</si>
  <si>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</si>
  <si>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</si>
  <si>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</si>
  <si>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</si>
  <si>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</si>
  <si>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</si>
  <si>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</si>
  <si>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</si>
  <si>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</si>
  <si>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</si>
  <si>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</si>
  <si>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</si>
  <si>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</si>
  <si>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</si>
  <si>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</si>
  <si>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</si>
  <si>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</si>
  <si>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</si>
  <si>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</si>
  <si>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</si>
  <si>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</si>
  <si>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</si>
  <si>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</si>
  <si>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</si>
  <si>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</si>
  <si>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</si>
  <si>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</si>
  <si>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</si>
  <si>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</si>
  <si>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</si>
  <si>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</si>
  <si>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</si>
  <si>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</si>
  <si>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</si>
  <si>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</si>
  <si>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</si>
  <si>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</si>
  <si>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</si>
  <si>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</si>
  <si>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</si>
  <si>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</si>
  <si>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</si>
  <si>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</si>
  <si>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</si>
  <si>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</si>
  <si>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</si>
  <si>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</si>
  <si>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</si>
  <si>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</si>
  <si>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</si>
  <si>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</si>
  <si>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</si>
  <si>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</si>
  <si>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</si>
  <si>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</si>
  <si>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</si>
  <si>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</si>
  <si>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</si>
  <si>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</si>
  <si>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</si>
  <si>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</si>
  <si>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</si>
  <si>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</si>
  <si>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</si>
  <si>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</si>
  <si>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</si>
  <si>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</si>
  <si>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</si>
  <si>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</si>
  <si>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</si>
  <si>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</si>
  <si>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</si>
  <si>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</si>
  <si>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</si>
  <si>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</si>
  <si>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</si>
  <si>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</si>
  <si>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</si>
  <si>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</si>
  <si>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</si>
  <si>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</si>
  <si>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</si>
  <si>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</si>
  <si>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</si>
  <si>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</si>
  <si>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</si>
  <si>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</si>
  <si>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</si>
  <si>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</si>
  <si>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</si>
  <si>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</si>
  <si>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</si>
  <si>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</si>
  <si>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</si>
  <si>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</si>
  <si>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</si>
  <si>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</si>
  <si>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</si>
  <si>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</si>
  <si>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</si>
  <si>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</si>
  <si>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</si>
  <si>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</si>
  <si>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</si>
  <si>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</si>
  <si>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</si>
  <si>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</si>
  <si>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</si>
  <si>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</si>
  <si>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</si>
  <si>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</si>
  <si>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</si>
  <si>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</si>
  <si>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</si>
  <si>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</si>
  <si>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</si>
  <si>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</si>
  <si>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</si>
  <si>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</si>
  <si>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</si>
  <si>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</si>
  <si>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</si>
  <si>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</si>
  <si>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</si>
  <si>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</si>
  <si>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</si>
  <si>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</si>
  <si>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</si>
  <si>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</si>
  <si>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</si>
  <si>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</si>
  <si>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</si>
  <si>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</si>
  <si>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</si>
  <si>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</si>
  <si>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</si>
  <si>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</si>
  <si>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</si>
  <si>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</si>
  <si>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</si>
  <si>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</si>
  <si>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</si>
  <si>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</si>
  <si>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</si>
  <si>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</si>
  <si>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</si>
  <si>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</si>
  <si>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</si>
  <si>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</si>
  <si>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</si>
  <si>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</si>
  <si>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</si>
  <si>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</si>
  <si>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</si>
  <si>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</si>
  <si>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</si>
  <si>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</si>
  <si>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</si>
  <si>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</si>
  <si>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</si>
  <si>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</si>
  <si>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</si>
  <si>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</si>
  <si>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</si>
  <si>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</si>
  <si>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</si>
  <si>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</si>
  <si>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</si>
  <si>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</si>
  <si>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</si>
  <si>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</si>
  <si>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</si>
  <si>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</si>
  <si>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</si>
  <si>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</si>
  <si>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</si>
  <si>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</si>
  <si>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</si>
  <si>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</si>
  <si>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</si>
  <si>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</si>
  <si>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</si>
  <si>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</si>
  <si>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</si>
  <si>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</si>
  <si>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</si>
  <si>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</si>
  <si>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</si>
  <si>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</si>
  <si>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</si>
  <si>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</si>
  <si>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</si>
  <si>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</si>
  <si>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</si>
  <si>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</si>
  <si>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</si>
  <si>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</si>
  <si>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</si>
  <si>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</si>
  <si>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</si>
  <si>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</si>
  <si>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</si>
  <si>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</si>
  <si>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</si>
  <si>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</si>
  <si>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</si>
  <si>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</si>
  <si>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</si>
  <si>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</si>
  <si>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</si>
  <si>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</si>
  <si>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</si>
  <si>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</si>
  <si>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</si>
  <si>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</si>
  <si>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</si>
  <si>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</si>
  <si>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</si>
  <si>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</si>
  <si>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</si>
  <si>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</si>
  <si>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</si>
  <si>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</si>
  <si>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</si>
  <si>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</si>
  <si>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</si>
  <si>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</si>
  <si>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</si>
  <si>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</si>
  <si>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</si>
  <si>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</si>
  <si>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</si>
  <si>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</si>
  <si>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</si>
  <si>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</si>
  <si>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</si>
  <si>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</si>
  <si>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</si>
  <si>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</si>
  <si>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</si>
  <si>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</si>
  <si>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</si>
  <si>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</si>
  <si>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</si>
  <si>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</si>
  <si>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</si>
  <si>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</si>
  <si>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</si>
  <si>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</si>
  <si>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</si>
  <si>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</si>
  <si>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</si>
  <si>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</si>
  <si>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</si>
  <si>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</si>
  <si>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</si>
  <si>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</si>
  <si>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</si>
  <si>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</si>
  <si>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</si>
  <si>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</si>
  <si>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</si>
  <si>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</si>
  <si>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</si>
  <si>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</si>
  <si>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</si>
  <si>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</si>
  <si>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</si>
  <si>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</si>
  <si>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</si>
  <si>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</si>
  <si>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</si>
  <si>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</si>
  <si>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</si>
  <si>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</si>
  <si>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</si>
  <si>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</si>
  <si>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</si>
  <si>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</si>
  <si>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</si>
  <si>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</si>
  <si>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</si>
  <si>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</si>
  <si>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</si>
  <si>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</si>
  <si>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</si>
  <si>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</si>
  <si>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</si>
  <si>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</si>
  <si>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</si>
  <si>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</si>
  <si>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</si>
  <si>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</si>
  <si>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</si>
  <si>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</si>
  <si>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</si>
  <si>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</si>
  <si>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</si>
  <si>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</si>
  <si>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</si>
  <si>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</si>
  <si>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</si>
  <si>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</si>
  <si>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</si>
  <si>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</si>
  <si>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</si>
  <si>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</si>
  <si>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</si>
  <si>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</si>
  <si>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</si>
  <si>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</si>
  <si>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</si>
  <si>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</si>
  <si>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</si>
  <si>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</si>
  <si>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</si>
  <si>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</si>
  <si>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</si>
  <si>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</si>
  <si>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</si>
  <si>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</si>
  <si>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</si>
  <si>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</si>
  <si>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</si>
  <si>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</si>
  <si>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</si>
  <si>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</si>
  <si>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</si>
  <si>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</si>
  <si>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</si>
  <si>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</si>
  <si>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</si>
  <si>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</si>
  <si>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</si>
  <si>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</si>
  <si>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</si>
  <si>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</si>
  <si>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</si>
  <si>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</si>
  <si>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</si>
  <si>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</si>
  <si>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</si>
  <si>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</si>
  <si>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</si>
  <si>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</si>
  <si>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</si>
  <si>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</si>
  <si>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</si>
  <si>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</si>
  <si>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</si>
  <si>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</si>
  <si>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</si>
  <si>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</si>
  <si>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</si>
  <si>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</si>
  <si>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</si>
  <si>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</si>
  <si>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</si>
  <si>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</si>
  <si>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</si>
  <si>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</si>
  <si>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</si>
  <si>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</si>
  <si>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</si>
  <si>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</si>
  <si>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</si>
  <si>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</si>
  <si>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</si>
  <si>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</si>
  <si>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</si>
  <si>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</si>
  <si>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</si>
  <si>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</si>
  <si>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</si>
  <si>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</si>
  <si>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</si>
  <si>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</si>
  <si>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</si>
  <si>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</si>
  <si>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</si>
  <si>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</si>
  <si>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</si>
  <si>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</si>
  <si>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</si>
  <si>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</si>
  <si>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</si>
  <si>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</si>
  <si>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</si>
  <si>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</si>
  <si>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</si>
  <si>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</si>
  <si>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</si>
  <si>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</si>
  <si>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</si>
  <si>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</si>
  <si>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</si>
  <si>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</si>
  <si>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</si>
  <si>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</si>
  <si>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</si>
  <si>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</si>
  <si>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</si>
  <si>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</si>
  <si>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</si>
  <si>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</si>
  <si>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</si>
  <si>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</si>
  <si>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</si>
  <si>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</si>
  <si>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</si>
  <si>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</si>
  <si>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</si>
  <si>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</si>
  <si>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</si>
  <si>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</si>
  <si>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</si>
  <si>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</si>
  <si>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</si>
  <si>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</si>
  <si>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</si>
  <si>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</si>
  <si>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</si>
  <si>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</si>
  <si>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</si>
  <si>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</si>
  <si>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</si>
  <si>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</si>
  <si>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</si>
  <si>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</si>
  <si>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</si>
  <si>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</si>
  <si>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</si>
  <si>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</si>
  <si>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</si>
  <si>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</si>
  <si>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</si>
  <si>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</si>
  <si>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</si>
  <si>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</si>
  <si>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</si>
  <si>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</si>
  <si>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</si>
  <si>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</si>
  <si>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</si>
  <si>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</si>
  <si>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</si>
  <si>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</si>
  <si>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</si>
  <si>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</si>
  <si>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</si>
  <si>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</si>
  <si>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</si>
  <si>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</si>
  <si>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</si>
  <si>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</si>
  <si>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</si>
  <si>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</si>
  <si>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</si>
  <si>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</si>
  <si>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</si>
  <si>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</si>
  <si>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</si>
  <si>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</si>
  <si>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</si>
  <si>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</si>
  <si>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</si>
  <si>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</si>
  <si>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</si>
  <si>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</si>
  <si>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</si>
  <si>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</si>
  <si>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</si>
  <si>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</si>
  <si>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</si>
  <si>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</si>
  <si>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</si>
  <si>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</si>
  <si>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</si>
  <si>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</si>
  <si>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</si>
  <si>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</si>
  <si>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</si>
  <si>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</si>
  <si>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</si>
  <si>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</si>
  <si>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</si>
  <si>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</si>
  <si>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</si>
  <si>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</si>
  <si>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</si>
  <si>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</si>
  <si>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</si>
  <si>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</si>
  <si>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</si>
  <si>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</si>
  <si>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</si>
  <si>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</si>
  <si>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</si>
  <si>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</si>
  <si>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</si>
  <si>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</si>
  <si>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</si>
  <si>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</si>
  <si>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</si>
  <si>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</si>
  <si>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</si>
  <si>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</si>
  <si>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</si>
  <si>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</si>
  <si>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</si>
  <si>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</si>
  <si>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</si>
  <si>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</si>
  <si>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</si>
  <si>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</si>
  <si>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</si>
  <si>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</si>
  <si>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</si>
  <si>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</si>
  <si>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</si>
  <si>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</si>
  <si>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</si>
  <si>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</si>
  <si>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</si>
  <si>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</si>
  <si>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</si>
  <si>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</si>
  <si>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</si>
  <si>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</si>
  <si>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</si>
  <si>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</si>
  <si>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</si>
  <si>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</si>
  <si>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</si>
  <si>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</si>
  <si>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</si>
  <si>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</si>
  <si>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</si>
  <si>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</si>
  <si>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</si>
  <si>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</si>
  <si>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</si>
  <si>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</si>
  <si>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</si>
  <si>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</si>
  <si>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</si>
  <si>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</si>
  <si>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</si>
  <si>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</si>
  <si>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</si>
  <si>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</si>
  <si>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</si>
  <si>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</si>
  <si>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</si>
  <si>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</si>
  <si>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</si>
  <si>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</si>
  <si>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</si>
  <si>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</si>
  <si>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</si>
  <si>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</si>
  <si>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</si>
  <si>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</si>
  <si>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</si>
  <si>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</si>
  <si>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</si>
  <si>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</si>
  <si>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</si>
  <si>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</si>
  <si>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</si>
  <si>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</si>
  <si>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</si>
  <si>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</si>
  <si>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</si>
  <si>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</si>
  <si>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</si>
  <si>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</si>
  <si>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</si>
  <si>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</si>
  <si>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</si>
  <si>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</si>
  <si>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</si>
  <si>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</si>
  <si>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</si>
  <si>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</si>
  <si>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</si>
  <si>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</si>
  <si>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</si>
  <si>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</si>
  <si>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</si>
  <si>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</si>
  <si>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</si>
  <si>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</si>
  <si>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</si>
  <si>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</si>
  <si>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</si>
  <si>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</si>
  <si>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</si>
  <si>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</si>
  <si>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</si>
  <si>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</si>
  <si>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</si>
  <si>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</si>
  <si>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</si>
  <si>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</si>
  <si>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</si>
  <si>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</si>
  <si>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</si>
  <si>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</si>
  <si>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</si>
  <si>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</si>
  <si>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</si>
  <si>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</si>
  <si>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</si>
  <si>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</si>
  <si>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</si>
  <si>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</si>
  <si>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</si>
  <si>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</si>
  <si>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</si>
  <si>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</si>
  <si>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</si>
  <si>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</si>
  <si>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</si>
  <si>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</si>
  <si>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</si>
  <si>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</si>
  <si>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</si>
  <si>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</si>
  <si>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</si>
  <si>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</si>
  <si>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</si>
  <si>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</si>
  <si>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</si>
  <si>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</si>
  <si>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</si>
  <si>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</si>
  <si>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</si>
  <si>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</si>
  <si>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</si>
  <si>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</si>
  <si>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</si>
  <si>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</si>
  <si>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</si>
  <si>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</si>
  <si>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</si>
  <si>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</si>
  <si>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</si>
  <si>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</si>
  <si>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</si>
  <si>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</si>
  <si>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</si>
  <si>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</si>
  <si>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</si>
  <si>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</si>
  <si>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</si>
  <si>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</si>
  <si>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</si>
  <si>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</si>
  <si>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</si>
  <si>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</si>
  <si>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</si>
  <si>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</si>
  <si>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</si>
  <si>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</si>
  <si>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</si>
  <si>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</si>
  <si>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</si>
  <si>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</si>
  <si>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</si>
  <si>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</si>
  <si>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</si>
  <si>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</si>
  <si>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</si>
  <si>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</si>
  <si>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</si>
  <si>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</si>
  <si>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</si>
  <si>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</si>
  <si>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</si>
  <si>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</si>
  <si>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</si>
  <si>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</si>
  <si>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</si>
  <si>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</si>
  <si>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</si>
  <si>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</si>
  <si>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</si>
  <si>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</si>
  <si>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</si>
  <si>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</si>
  <si>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</si>
  <si>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</si>
  <si>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</si>
  <si>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</si>
  <si>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</si>
  <si>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</si>
  <si>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</si>
  <si>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</si>
  <si>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</si>
  <si>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</si>
  <si>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</si>
  <si>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</si>
  <si>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</si>
  <si>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</si>
  <si>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</si>
  <si>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</si>
  <si>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</si>
  <si>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</si>
  <si>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</si>
  <si>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</si>
  <si>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</si>
  <si>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</si>
  <si>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</si>
  <si>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</si>
  <si>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</si>
  <si>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</si>
  <si>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</si>
  <si>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</si>
  <si>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</si>
  <si>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</si>
  <si>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</si>
  <si>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</si>
  <si>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</si>
  <si>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</si>
  <si>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</si>
  <si>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</si>
  <si>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</si>
  <si>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</si>
  <si>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</si>
  <si>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</si>
  <si>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</si>
  <si>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</si>
  <si>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</si>
  <si>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</si>
  <si>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</si>
  <si>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</si>
  <si>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</si>
  <si>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</si>
  <si>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</si>
  <si>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</si>
  <si>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</si>
  <si>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</si>
  <si>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</si>
  <si>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</si>
  <si>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</si>
  <si>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</si>
  <si>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</si>
  <si>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</si>
  <si>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</si>
  <si>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</si>
  <si>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</si>
  <si>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</si>
  <si>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</si>
  <si>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</si>
  <si>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</si>
  <si>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</si>
  <si>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</si>
  <si>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</si>
  <si>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</si>
  <si>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</si>
  <si>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</si>
  <si>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</si>
  <si>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</si>
  <si>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</si>
  <si>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</si>
  <si>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</si>
  <si>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</si>
  <si>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</si>
  <si>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</si>
  <si>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</si>
  <si>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</si>
  <si>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</si>
  <si>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</si>
  <si>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</si>
  <si>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</si>
  <si>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</si>
  <si>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</si>
  <si>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</si>
  <si>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</si>
  <si>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</si>
  <si>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</si>
  <si>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</si>
  <si>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</si>
  <si>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</si>
  <si>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</si>
  <si>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</si>
  <si>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</si>
  <si>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</si>
  <si>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</si>
  <si>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</si>
  <si>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</si>
  <si>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</si>
  <si>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</si>
  <si>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</si>
  <si>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</si>
  <si>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</si>
  <si>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</si>
  <si>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</si>
  <si>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</si>
  <si>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</si>
  <si>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</si>
  <si>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</si>
  <si>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</si>
  <si>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</si>
  <si>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</si>
  <si>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</si>
  <si>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</si>
  <si>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</si>
  <si>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</si>
  <si>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</si>
  <si>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</si>
  <si>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</si>
  <si>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</si>
  <si>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</si>
  <si>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</si>
  <si>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</si>
  <si>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</si>
  <si>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</si>
  <si>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</si>
  <si>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</si>
  <si>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</si>
  <si>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</si>
  <si>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</si>
  <si>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</si>
  <si>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</si>
  <si>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</si>
  <si>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</si>
  <si>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</si>
  <si>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</si>
  <si>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</si>
  <si>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</si>
  <si>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</si>
  <si>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</si>
  <si>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</si>
  <si>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</si>
  <si>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</si>
  <si>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</si>
  <si>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</si>
  <si>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</si>
  <si>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</si>
  <si>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</si>
  <si>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</si>
  <si>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</si>
  <si>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</si>
  <si>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</si>
  <si>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</si>
  <si>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</si>
  <si>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</si>
  <si>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</si>
  <si>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</si>
  <si>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</si>
  <si>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</si>
  <si>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</si>
  <si>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</si>
  <si>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</si>
  <si>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</si>
  <si>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</si>
  <si>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</si>
  <si>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</si>
  <si>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</si>
  <si>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</si>
  <si>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</si>
  <si>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</si>
  <si>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</si>
  <si>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</si>
  <si>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</si>
  <si>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</si>
  <si>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</si>
  <si>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</si>
  <si>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</si>
  <si>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</si>
  <si>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</si>
  <si>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</si>
  <si>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</si>
  <si>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</si>
  <si>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</si>
  <si>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</si>
  <si>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</si>
  <si>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</si>
  <si>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</si>
  <si>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</si>
  <si>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</si>
  <si>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</si>
  <si>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</si>
  <si>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</si>
  <si>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</si>
  <si>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</si>
  <si>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</si>
  <si>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</si>
  <si>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</si>
  <si>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</si>
  <si>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</si>
  <si>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</si>
  <si>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</si>
  <si>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</si>
  <si>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</si>
  <si>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</si>
  <si>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</si>
  <si>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</si>
  <si>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</si>
  <si>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</si>
  <si>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</si>
  <si>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</si>
  <si>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</si>
  <si>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</si>
  <si>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</si>
  <si>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</si>
  <si>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</si>
  <si>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</si>
  <si>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</si>
  <si>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</si>
  <si>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</si>
  <si>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</si>
  <si>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</si>
  <si>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</si>
  <si>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</si>
  <si>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</si>
  <si>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</si>
  <si>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</si>
  <si>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</si>
  <si>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</si>
  <si>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</si>
  <si>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</si>
  <si>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</si>
  <si>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</si>
  <si>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</si>
  <si>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</si>
  <si>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</si>
  <si>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</si>
  <si>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</si>
  <si>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</si>
  <si>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</si>
  <si>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</si>
  <si>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</si>
  <si>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</si>
  <si>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</si>
  <si>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</si>
  <si>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</si>
  <si>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</si>
  <si>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</si>
  <si>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</si>
  <si>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</si>
  <si>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</si>
  <si>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</si>
  <si>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</si>
  <si>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</si>
  <si>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</si>
  <si>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</si>
  <si>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</si>
  <si>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</si>
  <si>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</si>
  <si>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</si>
  <si>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</si>
  <si>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</si>
  <si>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</si>
  <si>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</si>
  <si>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</si>
  <si>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</si>
  <si>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</si>
  <si>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</si>
  <si>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</si>
  <si>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</si>
  <si>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</si>
  <si>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</si>
  <si>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</si>
  <si>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</si>
  <si>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</si>
  <si>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</si>
  <si>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</si>
  <si>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</si>
  <si>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</si>
  <si>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</si>
  <si>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</si>
  <si>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</si>
  <si>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</si>
  <si>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</si>
  <si>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</si>
  <si>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</si>
  <si>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</si>
  <si>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</si>
  <si>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</si>
  <si>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</si>
  <si>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</si>
  <si>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</si>
  <si>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</si>
  <si>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</si>
  <si>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</si>
  <si>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</si>
  <si>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</si>
  <si>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</si>
  <si>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</si>
  <si>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</si>
  <si>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</si>
  <si>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</si>
  <si>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</si>
  <si>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</si>
  <si>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</si>
  <si>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</si>
  <si>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</si>
  <si>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</si>
  <si>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</si>
  <si>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</si>
  <si>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</si>
  <si>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</si>
  <si>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</si>
  <si>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</si>
  <si>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</si>
  <si>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</si>
  <si>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</si>
  <si>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</si>
  <si>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</si>
  <si>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</si>
  <si>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</si>
  <si>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</si>
  <si>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</si>
  <si>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</si>
  <si>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</si>
  <si>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</si>
  <si>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</si>
  <si>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</si>
  <si>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</si>
  <si>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</si>
  <si>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</si>
  <si>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</si>
  <si>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</si>
  <si>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</si>
  <si>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</si>
  <si>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</si>
  <si>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</si>
  <si>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</si>
  <si>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</si>
  <si>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</si>
  <si>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</si>
  <si>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</si>
  <si>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</si>
  <si>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</si>
  <si>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</si>
  <si>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</si>
  <si>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</si>
  <si>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</si>
  <si>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</si>
  <si>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</si>
  <si>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</si>
  <si>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</si>
  <si>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</si>
  <si>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</si>
  <si>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</si>
  <si>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</si>
  <si>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</si>
  <si>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</si>
  <si>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</si>
  <si>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</si>
  <si>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</si>
  <si>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</si>
  <si>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</si>
  <si>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</si>
  <si>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</si>
  <si>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</si>
  <si>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</si>
  <si>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</si>
  <si>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</si>
  <si>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</si>
  <si>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</si>
  <si>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</si>
  <si>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</si>
  <si>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</si>
  <si>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</si>
  <si>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</si>
  <si>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</si>
  <si>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</si>
  <si>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</si>
  <si>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</si>
  <si>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</si>
  <si>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</si>
  <si>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</si>
  <si>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</si>
  <si>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</si>
  <si>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</si>
  <si>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</si>
  <si>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</si>
  <si>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</si>
  <si>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</si>
  <si>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</si>
  <si>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</si>
  <si>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</si>
  <si>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</si>
  <si>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</si>
  <si>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</si>
  <si>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</si>
  <si>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</si>
  <si>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</si>
  <si>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</si>
  <si>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</si>
  <si>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</si>
  <si>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</si>
  <si>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</si>
  <si>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</si>
  <si>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</si>
  <si>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</si>
  <si>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</si>
  <si>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</si>
  <si>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</si>
  <si>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</si>
  <si>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</si>
  <si>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</si>
  <si>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</si>
  <si>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</si>
  <si>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</si>
  <si>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</si>
  <si>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</si>
  <si>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</si>
  <si>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</si>
  <si>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</si>
  <si>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</si>
  <si>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</si>
  <si>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</si>
  <si>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</si>
  <si>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</si>
  <si>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</si>
  <si>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</si>
  <si>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</si>
  <si>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</si>
  <si>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</si>
  <si>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</si>
  <si>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</si>
  <si>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</si>
  <si>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</si>
  <si>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</si>
  <si>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</si>
  <si>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</si>
  <si>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</si>
  <si>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</si>
  <si>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</si>
  <si>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</si>
  <si>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</si>
  <si>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</si>
  <si>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</si>
  <si>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</si>
  <si>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</si>
  <si>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</si>
  <si>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</si>
  <si>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</si>
  <si>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</si>
  <si>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</si>
  <si>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</si>
  <si>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</si>
  <si>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</si>
  <si>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</si>
  <si>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</si>
  <si>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</si>
  <si>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</si>
  <si>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</si>
  <si>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</si>
  <si>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</si>
  <si>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</si>
  <si>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</si>
  <si>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</si>
  <si>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</si>
  <si>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</si>
  <si>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</si>
  <si>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</si>
  <si>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</si>
  <si>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</si>
  <si>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</si>
  <si>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</si>
  <si>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</si>
  <si>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</si>
  <si>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</si>
  <si>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</si>
  <si>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</si>
  <si>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</si>
  <si>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</si>
  <si>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</si>
  <si>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</si>
  <si>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</si>
  <si>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</si>
  <si>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</si>
  <si>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</si>
  <si>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</si>
  <si>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</si>
  <si>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</si>
  <si>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</si>
  <si>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</si>
  <si>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</si>
  <si>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</si>
  <si>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</si>
  <si>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</si>
  <si>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</si>
  <si>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</si>
  <si>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</si>
  <si>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</si>
  <si>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</si>
  <si>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</si>
  <si>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</si>
  <si>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</si>
  <si>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</si>
  <si>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</si>
  <si>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</si>
  <si>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</si>
  <si>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</si>
  <si>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</si>
  <si>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</si>
  <si>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</si>
  <si>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</si>
  <si>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</si>
  <si>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</si>
  <si>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</si>
  <si>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</si>
  <si>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</si>
  <si>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</si>
  <si>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</si>
  <si>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</si>
  <si>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</si>
  <si>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</si>
  <si>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</si>
  <si>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</si>
  <si>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</si>
  <si>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</si>
  <si>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</si>
  <si>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</si>
  <si>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</si>
  <si>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</si>
  <si>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</si>
  <si>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</si>
  <si>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</si>
  <si>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</si>
  <si>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</si>
  <si>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</si>
  <si>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</si>
  <si>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</si>
  <si>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</si>
  <si>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</si>
  <si>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</si>
  <si>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</si>
  <si>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</si>
  <si>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</si>
  <si>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</si>
  <si>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</si>
  <si>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</si>
  <si>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</si>
  <si>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</si>
  <si>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</si>
  <si>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</si>
  <si>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</si>
  <si>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</si>
  <si>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</si>
  <si>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</si>
  <si>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</si>
  <si>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</si>
  <si>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</si>
  <si>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</si>
  <si>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</si>
  <si>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</si>
  <si>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</si>
  <si>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</si>
  <si>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</si>
  <si>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</si>
  <si>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</si>
  <si>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</si>
  <si>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</si>
  <si>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</si>
  <si>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</si>
  <si>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</si>
  <si>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</si>
  <si>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</si>
  <si>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</si>
  <si>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</si>
  <si>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</si>
  <si>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</si>
  <si>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</si>
  <si>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</si>
  <si>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</si>
  <si>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</si>
  <si>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</si>
  <si>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</si>
  <si>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</si>
  <si>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</si>
  <si>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</si>
  <si>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</si>
  <si>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</si>
  <si>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</si>
  <si>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</si>
  <si>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</si>
  <si>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</si>
  <si>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</si>
  <si>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</si>
  <si>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</si>
  <si>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</si>
  <si>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</si>
  <si>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</si>
  <si>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</si>
  <si>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</si>
  <si>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</si>
  <si>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</si>
  <si>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</si>
  <si>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</si>
  <si>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</si>
  <si>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</si>
  <si>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</si>
  <si>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</si>
  <si>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</si>
  <si>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</si>
  <si>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</si>
  <si>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</si>
  <si>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</si>
  <si>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</si>
  <si>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</si>
  <si>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</si>
  <si>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</si>
  <si>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</si>
  <si>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</si>
  <si>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</si>
  <si>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</si>
  <si>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</si>
  <si>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</si>
  <si>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</si>
  <si>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</si>
  <si>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</si>
  <si>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</si>
  <si>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</si>
  <si>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</si>
  <si>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</si>
  <si>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</si>
  <si>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</si>
  <si>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</si>
  <si>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</si>
  <si>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</si>
  <si>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</si>
  <si>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</si>
  <si>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</si>
  <si>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</si>
  <si>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</si>
  <si>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</si>
  <si>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</si>
  <si>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</si>
  <si>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</si>
  <si>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</si>
  <si>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</si>
  <si>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</si>
  <si>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</si>
  <si>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</si>
  <si>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</si>
  <si>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</si>
  <si>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</si>
  <si>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</si>
  <si>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</si>
  <si>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</si>
  <si>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</si>
  <si>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</si>
  <si>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</si>
  <si>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</si>
  <si>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</si>
  <si>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</si>
  <si>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</si>
  <si>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</si>
  <si>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</si>
  <si>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</si>
  <si>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</si>
  <si>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</si>
  <si>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</si>
  <si>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</si>
  <si>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</si>
  <si>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</si>
  <si>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</si>
  <si>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</si>
  <si>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</si>
  <si>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</si>
  <si>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</si>
  <si>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</si>
  <si>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</si>
  <si>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</si>
  <si>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</si>
  <si>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</si>
  <si>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</si>
  <si>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</si>
  <si>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</si>
  <si>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</si>
  <si>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</si>
  <si>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</si>
  <si>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</si>
  <si>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</si>
  <si>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</si>
  <si>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</si>
  <si>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</si>
  <si>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</si>
  <si>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</si>
  <si>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</si>
  <si>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</si>
  <si>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</si>
  <si>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</si>
  <si>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</si>
  <si>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</si>
  <si>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</si>
  <si>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</si>
  <si>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</si>
  <si>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</si>
  <si>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</si>
  <si>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</si>
  <si>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</si>
  <si>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</si>
  <si>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</si>
  <si>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</si>
  <si>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</si>
  <si>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</si>
  <si>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</si>
  <si>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</si>
  <si>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</si>
  <si>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</si>
  <si>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</si>
  <si>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</si>
  <si>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</si>
  <si>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</si>
  <si>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</si>
  <si>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</si>
  <si>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</si>
  <si>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</si>
  <si>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</si>
  <si>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</si>
  <si>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</si>
  <si>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</si>
  <si>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</si>
  <si>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</si>
  <si>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</si>
  <si>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</si>
  <si>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</si>
  <si>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</si>
  <si>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</si>
  <si>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</si>
  <si>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</si>
  <si>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</si>
  <si>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</si>
  <si>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</si>
  <si>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</si>
  <si>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</si>
  <si>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</si>
  <si>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</si>
  <si>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</si>
  <si>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</si>
  <si>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</si>
  <si>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</si>
  <si>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</si>
  <si>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</si>
  <si>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</si>
  <si>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</si>
  <si>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</si>
  <si>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</si>
  <si>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</si>
  <si>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</si>
  <si>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</si>
  <si>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</si>
  <si>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</si>
  <si>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</si>
  <si>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</si>
  <si>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</si>
  <si>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</si>
  <si>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</si>
  <si>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</si>
  <si>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</si>
  <si>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</si>
  <si>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</si>
  <si>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</si>
  <si>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</si>
  <si>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</si>
  <si>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</si>
  <si>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</si>
  <si>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</si>
  <si>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</si>
  <si>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</si>
  <si>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</si>
  <si>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</si>
  <si>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</si>
  <si>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</si>
  <si>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</si>
  <si>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</si>
  <si>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</si>
  <si>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</si>
  <si>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</si>
  <si>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</si>
  <si>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</si>
  <si>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</si>
  <si>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</si>
  <si>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</si>
  <si>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</si>
  <si>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</si>
  <si>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</si>
  <si>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</si>
  <si>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</si>
  <si>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</si>
  <si>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</si>
  <si>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</si>
  <si>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</si>
  <si>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</si>
  <si>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</si>
  <si>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</si>
  <si>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</si>
  <si>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</si>
  <si>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</si>
  <si>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</si>
  <si>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</si>
  <si>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</si>
  <si>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</si>
  <si>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</si>
  <si>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</si>
  <si>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</si>
  <si>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</si>
  <si>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</si>
  <si>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</si>
  <si>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</si>
  <si>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</si>
  <si>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</si>
  <si>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</si>
  <si>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</si>
  <si>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</si>
  <si>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</si>
  <si>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</si>
  <si>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</si>
  <si>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</si>
  <si>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</si>
  <si>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</si>
  <si>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</si>
  <si>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</si>
  <si>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</si>
  <si>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</si>
  <si>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</si>
  <si>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</si>
  <si>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</si>
  <si>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</si>
  <si>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</si>
  <si>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</si>
  <si>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</si>
  <si>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</si>
  <si>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</si>
  <si>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</si>
  <si>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</si>
  <si>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</si>
  <si>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</si>
  <si>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</si>
  <si>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</si>
  <si>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</si>
  <si>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</si>
  <si>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</si>
  <si>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</si>
  <si>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</si>
  <si>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</si>
  <si>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</si>
  <si>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</si>
  <si>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</si>
  <si>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</si>
  <si>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</si>
  <si>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</si>
  <si>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</si>
  <si>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</si>
  <si>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</si>
  <si>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</si>
  <si>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</si>
  <si>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</si>
  <si>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</si>
  <si>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</si>
  <si>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</si>
  <si>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</si>
  <si>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</si>
  <si>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</si>
  <si>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</si>
  <si>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</si>
  <si>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</si>
  <si>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</si>
  <si>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</si>
  <si>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</si>
  <si>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</si>
  <si>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</si>
  <si>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</si>
  <si>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</si>
  <si>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</si>
  <si>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</si>
  <si>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</si>
  <si>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</si>
  <si>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</si>
  <si>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</si>
  <si>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</si>
  <si>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</si>
  <si>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</si>
  <si>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</si>
  <si>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</si>
  <si>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</si>
  <si>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</si>
  <si>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</si>
  <si>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</si>
  <si>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</si>
  <si>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</si>
  <si>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</si>
  <si>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</si>
  <si>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</si>
  <si>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</si>
  <si>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</si>
  <si>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</si>
  <si>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</si>
  <si>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</si>
  <si>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</si>
  <si>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</si>
  <si>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</si>
  <si>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</si>
  <si>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</si>
  <si>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</si>
  <si>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</si>
  <si>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</si>
  <si>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</si>
  <si>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</si>
  <si>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</si>
  <si>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</si>
  <si>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</si>
  <si>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</si>
  <si>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</si>
  <si>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</si>
  <si>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</si>
  <si>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</si>
  <si>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</si>
  <si>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</si>
  <si>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</si>
  <si>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</si>
  <si>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</si>
  <si>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</si>
  <si>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</si>
  <si>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</si>
  <si>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</si>
  <si>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</si>
  <si>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</si>
  <si>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</si>
  <si>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</si>
  <si>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</si>
  <si>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</si>
  <si>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</si>
  <si>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</si>
  <si>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</si>
  <si>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</si>
  <si>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</si>
  <si>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</si>
  <si>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</si>
  <si>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</si>
  <si>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</si>
  <si>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</si>
  <si>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</si>
  <si>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</si>
  <si>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</si>
  <si>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</si>
  <si>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</si>
  <si>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</si>
  <si>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</si>
  <si>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</si>
  <si>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</si>
  <si>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</si>
  <si>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</si>
  <si>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</si>
  <si>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</si>
  <si>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</si>
  <si>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</si>
  <si>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</si>
  <si>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</si>
  <si>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</si>
  <si>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</si>
  <si>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</si>
  <si>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</si>
  <si>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</si>
  <si>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</si>
  <si>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</si>
  <si>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</si>
  <si>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</si>
  <si>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</si>
  <si>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</si>
  <si>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</si>
  <si>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</si>
  <si>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</si>
  <si>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</si>
  <si>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</si>
  <si>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</si>
  <si>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</si>
  <si>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</si>
  <si>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</si>
  <si>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</si>
  <si>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</si>
  <si>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</si>
  <si>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</si>
  <si>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</si>
  <si>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</si>
  <si>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</si>
  <si>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</si>
  <si>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</si>
  <si>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</si>
  <si>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</si>
  <si>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</si>
  <si>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</si>
  <si>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</si>
  <si>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</si>
  <si>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</si>
  <si>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</si>
  <si>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</si>
  <si>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</si>
  <si>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</si>
  <si>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</si>
  <si>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</si>
  <si>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</si>
  <si>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</si>
  <si>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</si>
  <si>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</si>
  <si>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</si>
  <si>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</si>
  <si>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</si>
  <si>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</si>
  <si>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</si>
  <si>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</si>
  <si>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</si>
  <si>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</si>
  <si>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</si>
  <si>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</si>
  <si>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</si>
  <si>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</si>
  <si>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</si>
  <si>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</si>
  <si>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</si>
  <si>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</si>
  <si>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</si>
  <si>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</si>
  <si>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</si>
  <si>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</si>
  <si>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</si>
  <si>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</si>
  <si>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</si>
  <si>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</si>
  <si>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</si>
  <si>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</si>
  <si>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</si>
  <si>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</si>
  <si>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</si>
  <si>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</si>
  <si>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</si>
  <si>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</si>
  <si>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</si>
  <si>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</si>
  <si>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</si>
  <si>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</si>
  <si>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</si>
  <si>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</si>
  <si>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</si>
  <si>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</si>
  <si>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</si>
  <si>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</si>
  <si>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</si>
  <si>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</si>
  <si>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</si>
  <si>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</si>
  <si>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</si>
  <si>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</si>
  <si>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</si>
  <si>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</si>
  <si>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</si>
  <si>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</si>
  <si>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</si>
  <si>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</si>
  <si>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</si>
  <si>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</si>
  <si>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</si>
  <si>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</si>
  <si>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</si>
  <si>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</si>
  <si>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</si>
  <si>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</si>
  <si>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</si>
  <si>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</si>
  <si>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</si>
  <si>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</si>
  <si>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</si>
  <si>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</si>
  <si>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</si>
  <si>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</si>
  <si>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</si>
  <si>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</si>
  <si>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</si>
  <si>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</si>
  <si>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</si>
  <si>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</si>
  <si>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</si>
  <si>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</si>
  <si>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</si>
  <si>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</si>
  <si>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</si>
  <si>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</si>
  <si>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</si>
  <si>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</si>
  <si>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</si>
  <si>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</si>
  <si>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</si>
  <si>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</si>
  <si>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</si>
  <si>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</si>
  <si>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</si>
  <si>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</si>
  <si>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</si>
  <si>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</si>
  <si>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</si>
  <si>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</si>
  <si>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</si>
  <si>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</si>
  <si>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</si>
  <si>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</si>
  <si>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</si>
  <si>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</si>
  <si>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</si>
  <si>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</si>
  <si>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</si>
  <si>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</si>
  <si>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</si>
  <si>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</si>
  <si>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</si>
  <si>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</si>
  <si>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</si>
  <si>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</si>
  <si>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</si>
  <si>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</si>
  <si>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</si>
  <si>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</si>
  <si>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</si>
  <si>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</si>
  <si>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</si>
  <si>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</si>
  <si>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</si>
  <si>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</si>
  <si>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</si>
  <si>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</si>
  <si>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</si>
  <si>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</si>
  <si>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</si>
  <si>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</si>
  <si>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</si>
  <si>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</si>
  <si>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</si>
  <si>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</si>
  <si>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</si>
  <si>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</si>
  <si>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</si>
  <si>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</si>
  <si>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</si>
  <si>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</si>
  <si>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</si>
  <si>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</si>
  <si>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</si>
  <si>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</si>
  <si>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</si>
  <si>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</si>
  <si>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</si>
  <si>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</si>
  <si>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</si>
  <si>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</si>
  <si>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</si>
  <si>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</si>
  <si>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</si>
  <si>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</si>
  <si>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</si>
  <si>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</si>
  <si>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</si>
  <si>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</si>
  <si>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</si>
  <si>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</si>
  <si>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</si>
  <si>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</si>
  <si>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</si>
  <si>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</si>
  <si>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</si>
  <si>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</si>
  <si>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</si>
  <si>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</si>
  <si>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</si>
  <si>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</si>
  <si>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</si>
  <si>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</si>
  <si>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</si>
  <si>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</si>
  <si>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</si>
  <si>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</si>
  <si>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</si>
  <si>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</si>
  <si>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</si>
  <si>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</si>
  <si>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</si>
  <si>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</si>
  <si>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</si>
  <si>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</si>
  <si>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</si>
  <si>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</si>
  <si>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</si>
  <si>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</si>
  <si>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</si>
  <si>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</si>
  <si>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</si>
  <si>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</si>
  <si>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</si>
  <si>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</si>
  <si>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</si>
  <si>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</si>
  <si>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</si>
  <si>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</si>
  <si>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</si>
  <si>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</si>
  <si>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</si>
  <si>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</si>
  <si>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</si>
  <si>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</si>
  <si>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</si>
  <si>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</si>
  <si>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</si>
  <si>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</si>
  <si>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</si>
  <si>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</si>
  <si>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</si>
  <si>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</si>
  <si>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</si>
  <si>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</si>
  <si>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</si>
  <si>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</si>
  <si>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</si>
  <si>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</si>
  <si>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</si>
  <si>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</si>
  <si>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</si>
  <si>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</si>
  <si>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</si>
  <si>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</si>
  <si>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</si>
  <si>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</si>
  <si>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</si>
  <si>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</si>
  <si>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</si>
  <si>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</si>
  <si>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</si>
  <si>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</si>
  <si>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</si>
  <si>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</si>
  <si>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</si>
  <si>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</si>
  <si>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</si>
  <si>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</si>
  <si>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</si>
  <si>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</si>
  <si>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</si>
  <si>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</si>
  <si>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</si>
  <si>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</si>
  <si>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</si>
  <si>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</si>
  <si>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</si>
  <si>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</si>
  <si>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</si>
  <si>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</si>
  <si>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</si>
  <si>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</si>
  <si>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</si>
  <si>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</si>
  <si>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</si>
  <si>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</si>
  <si>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</si>
  <si>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</si>
  <si>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</si>
  <si>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</si>
  <si>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</si>
  <si>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</si>
  <si>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</si>
  <si>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</si>
  <si>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</si>
  <si>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</si>
  <si>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</si>
  <si>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</si>
  <si>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</si>
  <si>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</si>
  <si>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</si>
  <si>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</si>
  <si>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</si>
  <si>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</si>
  <si>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</si>
  <si>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</si>
  <si>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</si>
  <si>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</si>
  <si>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</si>
  <si>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</si>
  <si>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</si>
  <si>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</si>
  <si>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</si>
  <si>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</si>
  <si>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</si>
  <si>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</si>
  <si>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</si>
  <si>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</si>
  <si>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</si>
  <si>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</si>
  <si>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</si>
  <si>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</si>
  <si>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</si>
  <si>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</si>
  <si>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</si>
  <si>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</si>
  <si>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</si>
  <si>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</si>
  <si>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</si>
  <si>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</si>
  <si>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</si>
  <si>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</si>
  <si>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</si>
  <si>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</si>
  <si>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</si>
  <si>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</si>
  <si>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</si>
  <si>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</si>
  <si>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</si>
  <si>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</si>
  <si>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</si>
  <si>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</si>
  <si>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</si>
  <si>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</si>
  <si>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</si>
  <si>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</si>
  <si>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</si>
  <si>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</si>
  <si>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</si>
  <si>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</si>
  <si>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</si>
  <si>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</si>
  <si>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</si>
  <si>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</si>
  <si>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</si>
  <si>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</si>
  <si>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</si>
  <si>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</si>
  <si>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</si>
  <si>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</si>
  <si>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</si>
  <si>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</si>
  <si>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</si>
  <si>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</si>
  <si>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</si>
  <si>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</si>
  <si>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</si>
  <si>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</si>
  <si>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</si>
  <si>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</si>
  <si>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</si>
  <si>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</si>
  <si>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</si>
  <si>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</si>
  <si>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</si>
  <si>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</si>
  <si>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</si>
  <si>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</si>
  <si>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</si>
  <si>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</si>
  <si>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</si>
  <si>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</si>
  <si>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</si>
  <si>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</si>
  <si>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</si>
  <si>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</si>
  <si>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</si>
  <si>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</si>
  <si>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</si>
  <si>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</si>
  <si>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</si>
  <si>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</si>
  <si>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</si>
  <si>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</si>
  <si>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</si>
  <si>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</si>
  <si>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</si>
  <si>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</si>
  <si>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</si>
  <si>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</si>
  <si>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</si>
  <si>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</si>
  <si>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</si>
  <si>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</si>
  <si>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</si>
  <si>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</si>
  <si>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</si>
  <si>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</si>
  <si>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</si>
  <si>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</si>
  <si>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</si>
  <si>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</si>
  <si>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</si>
  <si>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</si>
  <si>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</si>
  <si>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</si>
  <si>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</si>
  <si>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</si>
  <si>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</si>
  <si>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</si>
  <si>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</si>
  <si>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</si>
  <si>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</si>
  <si>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</si>
  <si>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</si>
  <si>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</si>
  <si>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</si>
  <si>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</si>
  <si>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</si>
  <si>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</si>
  <si>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</si>
  <si>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</si>
  <si>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</si>
  <si>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</si>
  <si>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</si>
  <si>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</si>
  <si>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</si>
  <si>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</si>
  <si>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</si>
  <si>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</si>
  <si>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</si>
  <si>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</si>
  <si>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</si>
  <si>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</si>
  <si>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</si>
  <si>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</si>
  <si>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</si>
  <si>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</si>
  <si>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</si>
  <si>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</si>
  <si>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</si>
  <si>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</si>
  <si>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</si>
  <si>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</si>
  <si>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</si>
  <si>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</si>
  <si>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</si>
  <si>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</si>
  <si>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</si>
  <si>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</si>
  <si>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</si>
  <si>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</si>
  <si>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</si>
  <si>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</si>
  <si>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</si>
  <si>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</si>
  <si>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</si>
  <si>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</si>
  <si>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</si>
  <si>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</si>
  <si>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</si>
  <si>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</si>
  <si>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</si>
  <si>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</si>
  <si>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</si>
  <si>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</si>
  <si>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</si>
  <si>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</si>
  <si>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</si>
  <si>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</si>
  <si>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</si>
  <si>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</si>
  <si>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</si>
  <si>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</si>
  <si>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</si>
  <si>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</si>
  <si>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</si>
  <si>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</si>
  <si>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</si>
  <si>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</si>
  <si>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</si>
  <si>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</si>
  <si>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</si>
  <si>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</si>
  <si>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</si>
  <si>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</si>
  <si>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</si>
  <si>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</si>
  <si>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</si>
  <si>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</si>
  <si>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</si>
  <si>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</si>
  <si>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</si>
  <si>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</si>
  <si>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</si>
  <si>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</si>
  <si>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</si>
  <si>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</si>
  <si>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</si>
  <si>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</si>
  <si>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</si>
  <si>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</si>
  <si>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</si>
  <si>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</si>
  <si>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</si>
  <si>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</si>
  <si>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</si>
  <si>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</si>
  <si>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</si>
  <si>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</si>
  <si>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</si>
  <si>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</si>
  <si>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</si>
  <si>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</si>
  <si>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</si>
  <si>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</si>
  <si>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</si>
  <si>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</si>
  <si>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</si>
  <si>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</si>
  <si>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</si>
  <si>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</si>
  <si>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</si>
  <si>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</si>
  <si>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</si>
  <si>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</si>
  <si>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</si>
  <si>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</si>
  <si>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</si>
  <si>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</si>
  <si>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</si>
  <si>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</si>
  <si>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</si>
  <si>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</si>
  <si>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</si>
  <si>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</si>
  <si>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</si>
  <si>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</si>
  <si>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</si>
  <si>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</si>
  <si>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</si>
  <si>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</si>
  <si>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</si>
  <si>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</si>
  <si>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</si>
  <si>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</si>
  <si>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</si>
  <si>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</si>
  <si>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</si>
  <si>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</si>
  <si>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</si>
  <si>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</si>
  <si>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</si>
  <si>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</si>
  <si>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</si>
  <si>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</si>
  <si>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</si>
  <si>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</si>
  <si>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</si>
  <si>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</si>
  <si>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</si>
  <si>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</si>
  <si>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</si>
  <si>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</si>
  <si>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</si>
  <si>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</si>
  <si>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</si>
  <si>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</si>
  <si>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</si>
  <si>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</si>
  <si>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</si>
  <si>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</si>
  <si>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</si>
  <si>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</si>
  <si>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</si>
  <si>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</si>
  <si>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</si>
  <si>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</si>
  <si>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</si>
  <si>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</si>
  <si>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</si>
  <si>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</si>
  <si>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</si>
  <si>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</si>
  <si>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</si>
  <si>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</si>
  <si>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</si>
  <si>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</si>
  <si>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</si>
  <si>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</si>
  <si>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</si>
  <si>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</si>
  <si>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</si>
  <si>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</si>
  <si>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</si>
  <si>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</si>
  <si>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</si>
  <si>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</si>
  <si>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</si>
  <si>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</si>
  <si>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</si>
  <si>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</si>
  <si>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</si>
  <si>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</si>
  <si>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</si>
  <si>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</si>
  <si>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</si>
  <si>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</si>
  <si>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</si>
  <si>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</si>
  <si>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</si>
  <si>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</si>
  <si>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</si>
  <si>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</si>
  <si>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</si>
  <si>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</si>
  <si>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</si>
  <si>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</si>
  <si>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</si>
  <si>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</si>
  <si>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</si>
  <si>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</si>
  <si>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</si>
  <si>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</si>
  <si>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</si>
  <si>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</si>
  <si>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</si>
  <si>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</si>
  <si>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</si>
  <si>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</si>
  <si>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</si>
  <si>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</si>
  <si>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</si>
  <si>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</si>
  <si>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</si>
  <si>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</si>
  <si>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</si>
  <si>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</si>
  <si>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</si>
  <si>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</si>
  <si>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</si>
  <si>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</si>
  <si>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</si>
  <si>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</si>
  <si>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</si>
  <si>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</si>
  <si>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</si>
  <si>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</si>
  <si>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</si>
  <si>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</si>
  <si>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</si>
  <si>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</si>
  <si>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</si>
  <si>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</si>
  <si>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</si>
  <si>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</si>
  <si>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</si>
  <si>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</si>
  <si>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</si>
  <si>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</si>
  <si>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</si>
  <si>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</si>
  <si>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</si>
  <si>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</si>
  <si>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</si>
  <si>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</si>
  <si>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</si>
  <si>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</si>
  <si>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</si>
  <si>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</si>
  <si>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</si>
  <si>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</si>
  <si>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</si>
  <si>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</si>
  <si>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</si>
  <si>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</si>
  <si>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</si>
  <si>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</si>
  <si>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</si>
  <si>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</si>
  <si>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</si>
  <si>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</si>
  <si>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</si>
  <si>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</si>
  <si>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</si>
  <si>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</si>
  <si>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</si>
  <si>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</si>
  <si>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</si>
  <si>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</si>
  <si>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</si>
  <si>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</si>
  <si>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</si>
  <si>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</si>
  <si>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</si>
  <si>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</si>
  <si>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</si>
  <si>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</si>
  <si>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</si>
  <si>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</si>
  <si>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</si>
  <si>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</si>
  <si>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</si>
  <si>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</si>
  <si>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</si>
  <si>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</si>
  <si>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</si>
  <si>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</si>
  <si>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</si>
  <si>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</si>
  <si>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</si>
  <si>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</si>
  <si>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</si>
  <si>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</si>
  <si>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</si>
  <si>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</si>
  <si>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</si>
  <si>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</si>
  <si>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</si>
  <si>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</si>
  <si>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</si>
  <si>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</si>
  <si>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</si>
  <si>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</si>
  <si>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</si>
  <si>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</si>
  <si>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</si>
  <si>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</si>
  <si>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</si>
  <si>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</si>
  <si>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</si>
  <si>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</si>
  <si>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</si>
  <si>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</si>
  <si>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</si>
  <si>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</si>
  <si>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</si>
  <si>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</si>
  <si>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</si>
  <si>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</si>
  <si>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</si>
  <si>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</si>
  <si>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</si>
  <si>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</si>
  <si>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</si>
  <si>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</si>
  <si>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</si>
  <si>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</si>
  <si>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</si>
  <si>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</si>
  <si>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</si>
  <si>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</si>
  <si>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</si>
  <si>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</si>
  <si>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</si>
  <si>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</si>
  <si>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</si>
  <si>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</si>
  <si>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</si>
  <si>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</si>
  <si>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</si>
  <si>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</si>
  <si>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</si>
  <si>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</si>
  <si>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</si>
  <si>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</si>
  <si>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</si>
  <si>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</si>
  <si>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</si>
  <si>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</si>
  <si>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</si>
  <si>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</si>
  <si>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</si>
  <si>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</si>
  <si>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</si>
  <si>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</si>
  <si>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</si>
  <si>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</si>
  <si>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</si>
  <si>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</si>
  <si>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</si>
  <si>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</si>
  <si>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</si>
  <si>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</si>
  <si>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</si>
  <si>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</si>
  <si>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</si>
  <si>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</si>
  <si>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</si>
  <si>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</si>
  <si>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</si>
  <si>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</si>
  <si>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</si>
  <si>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</si>
  <si>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</si>
  <si>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</si>
  <si>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</si>
  <si>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</si>
  <si>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</si>
  <si>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</si>
  <si>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</si>
  <si>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</si>
  <si>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</si>
  <si>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</si>
  <si>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</si>
  <si>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</si>
  <si>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</si>
  <si>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</si>
  <si>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</si>
  <si>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</si>
  <si>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</si>
  <si>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</si>
  <si>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</si>
  <si>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</si>
  <si>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</si>
  <si>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</si>
  <si>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</si>
  <si>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</si>
  <si>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</si>
  <si>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</si>
  <si>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</si>
  <si>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</si>
  <si>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</si>
  <si>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</si>
  <si>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</si>
  <si>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</si>
  <si>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</si>
  <si>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</si>
  <si>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</si>
  <si>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</si>
  <si>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</si>
  <si>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</si>
  <si>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</si>
  <si>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</si>
  <si>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</si>
  <si>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</si>
  <si>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</si>
  <si>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</si>
  <si>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</si>
  <si>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</si>
  <si>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</si>
  <si>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</si>
  <si>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</si>
  <si>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</si>
  <si>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</si>
  <si>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</si>
  <si>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</si>
  <si>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</si>
  <si>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</si>
  <si>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</si>
  <si>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</si>
  <si>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</si>
  <si>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</si>
  <si>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</si>
  <si>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</si>
  <si>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</si>
  <si>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</si>
  <si>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</si>
  <si>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</si>
  <si>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</si>
  <si>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</si>
  <si>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</si>
  <si>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</si>
  <si>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</si>
  <si>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</si>
  <si>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</si>
  <si>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</si>
  <si>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</si>
  <si>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</si>
  <si>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</si>
  <si>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</si>
  <si>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</si>
  <si>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</si>
  <si>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</si>
  <si>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</si>
  <si>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</si>
  <si>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</si>
  <si>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</si>
  <si>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</si>
  <si>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</si>
  <si>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</si>
  <si>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</si>
  <si>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</si>
  <si>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</si>
  <si>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</si>
  <si>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</si>
  <si>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</si>
  <si>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</si>
  <si>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</si>
  <si>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</si>
  <si>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</si>
  <si>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</si>
  <si>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</si>
  <si>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</si>
  <si>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</si>
  <si>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</si>
  <si>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</si>
  <si>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</si>
  <si>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</si>
  <si>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</si>
  <si>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</si>
  <si>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</si>
  <si>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</si>
  <si>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</si>
  <si>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</si>
  <si>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</si>
  <si>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</si>
  <si>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</si>
  <si>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</si>
  <si>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</si>
  <si>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</si>
  <si>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</si>
  <si>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</si>
  <si>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</si>
  <si>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</si>
  <si>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</si>
  <si>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</si>
  <si>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</si>
  <si>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</si>
  <si>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</si>
  <si>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</si>
  <si>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</si>
  <si>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</si>
  <si>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</si>
  <si>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</si>
  <si>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</si>
  <si>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</si>
  <si>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</si>
  <si>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</si>
  <si>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</si>
  <si>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</si>
  <si>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</si>
  <si>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</si>
  <si>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</si>
  <si>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</si>
  <si>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</si>
  <si>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</si>
  <si>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</si>
  <si>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</si>
  <si>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</si>
  <si>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</si>
  <si>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</si>
  <si>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</si>
  <si>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</si>
  <si>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</si>
  <si>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</si>
  <si>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</si>
  <si>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</si>
  <si>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</si>
  <si>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</si>
  <si>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</si>
  <si>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</si>
  <si>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</si>
  <si>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</si>
  <si>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</si>
  <si>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</si>
  <si>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</si>
  <si>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</si>
  <si>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</si>
  <si>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</si>
  <si>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</si>
  <si>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</si>
  <si>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</si>
  <si>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</si>
  <si>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</si>
  <si>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</si>
  <si>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</si>
  <si>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</si>
  <si>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</si>
  <si>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</si>
  <si>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</si>
  <si>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</si>
  <si>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</si>
  <si>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</si>
  <si>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</si>
  <si>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</si>
  <si>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</si>
  <si>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</si>
  <si>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</si>
  <si>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</si>
  <si>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</si>
  <si>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</si>
  <si>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</si>
  <si>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</si>
  <si>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</si>
  <si>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</si>
  <si>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</si>
  <si>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</si>
  <si>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</si>
  <si>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</si>
  <si>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</si>
  <si>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</si>
  <si>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</si>
  <si>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</si>
  <si>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</si>
  <si>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</si>
  <si>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</si>
  <si>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</si>
  <si>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</si>
  <si>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</si>
  <si>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</si>
  <si>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</si>
  <si>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</si>
  <si>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</si>
  <si>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</si>
  <si>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</si>
  <si>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</si>
  <si>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</si>
  <si>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</si>
  <si>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</si>
  <si>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</si>
  <si>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</si>
  <si>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</si>
  <si>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</si>
  <si>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</si>
  <si>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</si>
  <si>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</si>
  <si>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</si>
  <si>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</si>
  <si>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</si>
  <si>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</si>
  <si>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</si>
  <si>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</si>
  <si>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</si>
  <si>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</si>
  <si>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</si>
  <si>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</si>
  <si>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</si>
  <si>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</si>
  <si>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</si>
  <si>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</si>
  <si>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</si>
  <si>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</si>
  <si>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</si>
  <si>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</si>
  <si>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</si>
  <si>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</si>
  <si>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</si>
  <si>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</si>
  <si>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</si>
  <si>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</si>
  <si>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</si>
  <si>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</si>
  <si>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</si>
  <si>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</si>
  <si>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</si>
  <si>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</si>
  <si>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</si>
  <si>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</si>
  <si>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</si>
  <si>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</si>
  <si>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</si>
  <si>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</si>
  <si>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</si>
  <si>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</si>
  <si>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</si>
  <si>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</si>
  <si>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</si>
  <si>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</si>
  <si>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</si>
  <si>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</si>
  <si>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</si>
  <si>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</si>
  <si>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</si>
  <si>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</si>
  <si>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</si>
  <si>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</si>
  <si>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</si>
  <si>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</si>
  <si>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</si>
  <si>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</si>
  <si>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</si>
  <si>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</si>
  <si>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</si>
  <si>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</si>
  <si>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</si>
  <si>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</si>
  <si>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</si>
  <si>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</si>
  <si>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</si>
  <si>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</si>
  <si>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</si>
  <si>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</si>
  <si>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</si>
  <si>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</si>
  <si>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</si>
  <si>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</si>
  <si>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</si>
  <si>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</si>
  <si>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</si>
  <si>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</si>
  <si>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</si>
  <si>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</si>
  <si>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</si>
  <si>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</si>
  <si>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</si>
  <si>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</si>
  <si>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</si>
  <si>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</si>
  <si>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</si>
  <si>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</si>
  <si>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</si>
  <si>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</si>
  <si>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</si>
  <si>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</si>
  <si>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</si>
  <si>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</si>
  <si>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</si>
  <si>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</si>
  <si>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</si>
  <si>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</si>
  <si>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</si>
  <si>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</si>
  <si>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</si>
  <si>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</si>
  <si>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</si>
  <si>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</si>
  <si>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</si>
  <si>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</si>
  <si>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</si>
  <si>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</si>
  <si>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</si>
  <si>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</si>
  <si>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</si>
  <si>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</si>
  <si>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</si>
  <si>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</si>
  <si>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</si>
  <si>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</si>
  <si>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</si>
  <si>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</si>
  <si>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</si>
  <si>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</si>
  <si>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</si>
  <si>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</si>
  <si>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</si>
  <si>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</si>
  <si>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</si>
  <si>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</si>
  <si>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</si>
  <si>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</si>
  <si>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</si>
  <si>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</si>
  <si>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</si>
  <si>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</si>
  <si>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</si>
  <si>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</si>
  <si>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</si>
  <si>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</si>
  <si>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</si>
  <si>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</si>
  <si>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</si>
  <si>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</si>
  <si>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</si>
  <si>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</si>
  <si>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</si>
  <si>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</si>
  <si>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</si>
  <si>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</si>
  <si>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</si>
  <si>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</si>
  <si>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</si>
  <si>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</si>
  <si>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</si>
  <si>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</si>
  <si>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</si>
  <si>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</si>
  <si>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</si>
  <si>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</si>
  <si>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</si>
  <si>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</si>
  <si>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</si>
  <si>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</si>
  <si>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</si>
  <si>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</si>
  <si>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</si>
  <si>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</si>
  <si>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</si>
  <si>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</si>
  <si>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</si>
  <si>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</si>
  <si>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</si>
  <si>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</si>
  <si>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</si>
  <si>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</si>
  <si>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</si>
  <si>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</si>
  <si>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</si>
  <si>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</si>
  <si>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</si>
  <si>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</si>
  <si>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</si>
  <si>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</si>
  <si>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</si>
  <si>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</si>
  <si>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</si>
  <si>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</si>
  <si>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</si>
  <si>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</si>
  <si>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</si>
  <si>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</si>
  <si>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</si>
  <si>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</si>
  <si>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</si>
  <si>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</si>
  <si>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</si>
  <si>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</si>
  <si>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</si>
  <si>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</si>
  <si>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</si>
  <si>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</si>
  <si>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</si>
  <si>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</si>
  <si>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</si>
  <si>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</si>
  <si>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</si>
  <si>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</si>
  <si>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</si>
  <si>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</si>
  <si>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</si>
  <si>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</si>
  <si>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</si>
  <si>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</si>
  <si>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</si>
  <si>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</si>
  <si>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</si>
  <si>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</si>
  <si>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</si>
  <si>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</si>
  <si>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</si>
  <si>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</si>
  <si>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</si>
  <si>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</si>
  <si>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</si>
  <si>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</si>
  <si>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</si>
  <si>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</si>
  <si>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</si>
  <si>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</si>
  <si>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</si>
  <si>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</si>
  <si>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</si>
  <si>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</si>
  <si>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</si>
  <si>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</si>
  <si>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</si>
  <si>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</si>
  <si>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</si>
  <si>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</si>
  <si>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</si>
  <si>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</si>
  <si>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</si>
  <si>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</si>
  <si>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</si>
  <si>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</si>
  <si>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</si>
  <si>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</si>
  <si>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</si>
  <si>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</si>
  <si>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</si>
  <si>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</si>
  <si>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</si>
  <si>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</si>
  <si>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</si>
  <si>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</si>
  <si>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</si>
  <si>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</si>
  <si>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</si>
  <si>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</si>
  <si>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</si>
  <si>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</si>
  <si>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</si>
  <si>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</si>
  <si>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</si>
  <si>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</si>
  <si>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</si>
  <si>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</si>
  <si>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</si>
  <si>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</si>
  <si>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</si>
  <si>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</si>
  <si>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</si>
  <si>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</si>
  <si>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</si>
  <si>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</si>
  <si>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</si>
  <si>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</si>
  <si>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</si>
  <si>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</si>
  <si>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</si>
  <si>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</si>
  <si>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</si>
  <si>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</si>
  <si>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</si>
  <si>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</si>
  <si>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</si>
  <si>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</si>
  <si>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</si>
  <si>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</si>
  <si>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</si>
  <si>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</si>
  <si>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</si>
  <si>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</si>
  <si>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</si>
  <si>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</si>
  <si>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</si>
  <si>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</si>
  <si>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</si>
  <si>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</si>
  <si>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</si>
  <si>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</si>
  <si>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</si>
  <si>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</si>
  <si>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</si>
  <si>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</si>
  <si>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</si>
  <si>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</si>
  <si>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</si>
  <si>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</si>
  <si>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</si>
  <si>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</si>
  <si>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</si>
  <si>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</si>
  <si>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</si>
  <si>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</si>
  <si>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</si>
  <si>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</si>
  <si>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</si>
  <si>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</si>
  <si>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</si>
  <si>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</si>
  <si>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</si>
  <si>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</si>
  <si>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</si>
  <si>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</si>
  <si>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</si>
  <si>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</si>
  <si>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</si>
  <si>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</si>
  <si>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</si>
  <si>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</si>
  <si>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</si>
  <si>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</si>
  <si>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</si>
  <si>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</si>
  <si>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</si>
  <si>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</si>
  <si>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</si>
  <si>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</si>
  <si>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</si>
  <si>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</si>
  <si>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</si>
  <si>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</si>
  <si>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</si>
  <si>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</si>
  <si>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</si>
  <si>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</si>
  <si>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</si>
  <si>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</si>
  <si>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</si>
  <si>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</si>
  <si>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</si>
  <si>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</si>
  <si>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</si>
  <si>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</si>
  <si>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</si>
  <si>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</si>
  <si>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</si>
  <si>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</si>
  <si>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</si>
  <si>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</si>
  <si>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</si>
  <si>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</si>
  <si>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</si>
  <si>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</si>
  <si>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</si>
  <si>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</si>
  <si>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</si>
  <si>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</si>
  <si>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</si>
  <si>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</si>
  <si>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</si>
  <si>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</si>
  <si>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</si>
  <si>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</si>
  <si>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</si>
  <si>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</si>
  <si>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</si>
  <si>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</si>
  <si>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</si>
  <si>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</si>
  <si>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</si>
  <si>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</si>
  <si>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</si>
  <si>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</si>
  <si>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</si>
  <si>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</si>
  <si>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</si>
  <si>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</si>
  <si>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</si>
  <si>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</si>
  <si>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</si>
  <si>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</si>
  <si>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</si>
  <si>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</si>
  <si>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</si>
  <si>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</si>
  <si>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</si>
  <si>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</si>
  <si>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</si>
  <si>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</si>
  <si>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</si>
  <si>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</si>
  <si>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</si>
  <si>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</si>
  <si>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</si>
  <si>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</si>
  <si>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</si>
  <si>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</si>
  <si>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</si>
  <si>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</si>
  <si>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</si>
  <si>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</si>
  <si>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</si>
  <si>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</si>
  <si>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</si>
  <si>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</si>
  <si>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</si>
  <si>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</si>
  <si>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</si>
  <si>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</si>
  <si>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</si>
  <si>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</si>
  <si>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</si>
  <si>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</si>
  <si>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</si>
  <si>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</si>
  <si>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</si>
  <si>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</si>
  <si>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</si>
  <si>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</si>
  <si>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</si>
  <si>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</si>
  <si>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</si>
  <si>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</si>
  <si>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</si>
  <si>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</si>
  <si>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</si>
  <si>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</si>
  <si>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</si>
  <si>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</si>
  <si>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</si>
  <si>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</si>
  <si>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</si>
  <si>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</si>
  <si>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</si>
  <si>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</si>
  <si>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</si>
  <si>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</si>
  <si>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</si>
  <si>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</si>
  <si>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</si>
  <si>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</si>
  <si>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</si>
  <si>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</si>
  <si>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</si>
  <si>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</si>
  <si>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</si>
  <si>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</si>
  <si>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</si>
  <si>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</si>
  <si>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</si>
  <si>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</si>
  <si>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</si>
  <si>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</si>
  <si>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</si>
  <si>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</si>
  <si>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</si>
  <si>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</si>
  <si>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</si>
  <si>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</si>
  <si>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</si>
  <si>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</si>
  <si>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</si>
  <si>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</si>
  <si>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</si>
  <si>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</si>
  <si>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</si>
  <si>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</si>
  <si>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</si>
  <si>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</si>
  <si>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</si>
  <si>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</si>
  <si>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</si>
  <si>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</si>
  <si>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</si>
  <si>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</si>
  <si>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</si>
  <si>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</si>
  <si>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</si>
  <si>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</si>
  <si>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</si>
  <si>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</si>
  <si>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</si>
  <si>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</si>
  <si>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</si>
  <si>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</si>
  <si>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</si>
  <si>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</si>
  <si>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</si>
  <si>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</si>
  <si>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</si>
  <si>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</si>
  <si>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</si>
  <si>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</si>
  <si>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</si>
  <si>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</si>
  <si>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</si>
  <si>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</si>
  <si>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</si>
  <si>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</si>
  <si>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</si>
  <si>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</si>
  <si>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</si>
  <si>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</si>
  <si>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</si>
  <si>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</si>
  <si>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</si>
  <si>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</si>
  <si>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</si>
  <si>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</si>
  <si>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</si>
  <si>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</si>
  <si>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</si>
  <si>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</si>
  <si>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</si>
  <si>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</si>
  <si>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</si>
  <si>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</si>
  <si>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</si>
  <si>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</si>
  <si>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</si>
  <si>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</si>
  <si>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</si>
  <si>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</si>
  <si>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</si>
  <si>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</si>
  <si>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</si>
  <si>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</si>
  <si>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</si>
  <si>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</si>
  <si>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</si>
  <si>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</si>
  <si>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</si>
  <si>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</si>
  <si>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</si>
  <si>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</si>
  <si>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</si>
  <si>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</si>
  <si>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</si>
  <si>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</si>
  <si>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</si>
  <si>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</si>
  <si>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</si>
  <si>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</si>
  <si>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</si>
  <si>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</si>
  <si>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</si>
  <si>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</si>
  <si>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</si>
  <si>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</si>
  <si>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</si>
  <si>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</si>
  <si>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</si>
  <si>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</si>
  <si>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</si>
  <si>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</si>
  <si>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</si>
  <si>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</si>
  <si>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</si>
  <si>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</si>
  <si>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</si>
  <si>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</si>
  <si>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</si>
  <si>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</si>
  <si>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</si>
  <si>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</si>
  <si>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</si>
  <si>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</si>
  <si>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</si>
  <si>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</si>
  <si>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</si>
  <si>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</si>
  <si>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</si>
  <si>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</si>
  <si>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</si>
  <si>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</si>
  <si>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</si>
  <si>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</si>
  <si>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</si>
  <si>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</si>
  <si>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</si>
  <si>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</si>
  <si>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</si>
  <si>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</si>
  <si>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</si>
  <si>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</si>
  <si>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</si>
  <si>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</si>
  <si>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</si>
  <si>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</si>
  <si>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</si>
  <si>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</si>
  <si>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</si>
  <si>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</si>
  <si>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</si>
  <si>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</si>
  <si>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</si>
  <si>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</si>
  <si>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</si>
  <si>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</si>
  <si>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</si>
  <si>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</si>
  <si>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</si>
  <si>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</si>
  <si>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</si>
  <si>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</si>
  <si>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</si>
  <si>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</si>
  <si>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</si>
  <si>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</si>
  <si>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</si>
  <si>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</si>
  <si>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</si>
  <si>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</si>
  <si>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</si>
  <si>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</si>
  <si>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</si>
  <si>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</si>
  <si>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</si>
  <si>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</si>
  <si>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</si>
  <si>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</si>
  <si>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</si>
  <si>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</si>
  <si>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</si>
  <si>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</si>
  <si>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</si>
  <si>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</si>
  <si>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</si>
  <si>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</si>
  <si>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</si>
  <si>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</si>
  <si>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</si>
  <si>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</si>
  <si>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</si>
  <si>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</si>
  <si>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</si>
  <si>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</si>
  <si>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</si>
  <si>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</si>
  <si>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</si>
  <si>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</si>
  <si>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</si>
  <si>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</si>
  <si>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</si>
  <si>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</si>
  <si>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</si>
  <si>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</si>
  <si>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</si>
  <si>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</si>
  <si>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</si>
  <si>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</si>
  <si>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</si>
  <si>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</si>
  <si>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</si>
  <si>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</si>
  <si>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</si>
  <si>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</si>
  <si>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</si>
  <si>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</si>
  <si>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</si>
  <si>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</si>
  <si>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</si>
  <si>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</si>
  <si>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</si>
  <si>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</si>
  <si>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</si>
  <si>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</si>
  <si>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</si>
  <si>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</si>
  <si>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</si>
  <si>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</si>
  <si>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</si>
  <si>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</si>
  <si>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</si>
  <si>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</si>
  <si>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</si>
  <si>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</si>
  <si>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</si>
  <si>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</si>
  <si>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</si>
  <si>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</si>
  <si>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</si>
  <si>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</si>
  <si>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</si>
  <si>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</si>
  <si>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</si>
  <si>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</si>
  <si>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</si>
  <si>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</si>
  <si>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</si>
  <si>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</si>
  <si>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</si>
  <si>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</si>
  <si>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</si>
  <si>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</si>
  <si>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</si>
  <si>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</si>
  <si>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</si>
  <si>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</si>
  <si>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</si>
  <si>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</si>
  <si>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</si>
  <si>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</si>
  <si>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</si>
  <si>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</si>
  <si>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</si>
  <si>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</si>
  <si>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</si>
  <si>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</si>
  <si>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</si>
  <si>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</si>
  <si>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</si>
  <si>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</si>
  <si>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</si>
  <si>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</si>
  <si>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</si>
  <si>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</si>
  <si>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</si>
  <si>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</si>
  <si>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</si>
  <si>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</si>
  <si>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</si>
  <si>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</si>
  <si>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</si>
  <si>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</si>
  <si>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</si>
  <si>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</si>
  <si>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</si>
  <si>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</si>
  <si>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</si>
  <si>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</si>
  <si>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</si>
  <si>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</si>
  <si>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</si>
  <si>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</si>
  <si>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</si>
  <si>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</si>
  <si>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</si>
  <si>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</si>
  <si>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</si>
  <si>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</si>
  <si>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</si>
  <si>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</si>
  <si>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</si>
  <si>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</si>
  <si>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</si>
  <si>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</si>
  <si>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</si>
  <si>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</si>
  <si>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</si>
  <si>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</si>
  <si>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</si>
  <si>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</si>
  <si>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</si>
  <si>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</si>
  <si>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</si>
  <si>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</si>
  <si>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</si>
  <si>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</si>
  <si>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</si>
  <si>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</si>
  <si>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</si>
  <si>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</si>
  <si>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</si>
  <si>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</si>
  <si>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</si>
  <si>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</si>
  <si>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</si>
  <si>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</si>
  <si>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</si>
  <si>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</si>
  <si>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</si>
  <si>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</si>
  <si>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</si>
  <si>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</si>
  <si>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</si>
  <si>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</si>
  <si>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</si>
  <si>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</si>
  <si>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</si>
  <si>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</si>
  <si>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</si>
  <si>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</si>
  <si>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</si>
  <si>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</si>
  <si>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</si>
  <si>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</si>
  <si>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</si>
  <si>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</si>
  <si>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</si>
  <si>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</si>
  <si>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</si>
  <si>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</si>
  <si>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</si>
  <si>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</si>
  <si>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</si>
  <si>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</si>
  <si>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</si>
  <si>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</si>
  <si>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</si>
  <si>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</si>
  <si>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</si>
  <si>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</si>
  <si>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</si>
  <si>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</si>
  <si>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</si>
  <si>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</si>
  <si>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</si>
  <si>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</si>
  <si>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</si>
  <si>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</si>
  <si>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</si>
  <si>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</si>
  <si>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</si>
  <si>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</si>
  <si>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</si>
  <si>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</si>
  <si>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</si>
  <si>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</si>
  <si>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</si>
  <si>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</si>
  <si>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</si>
  <si>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</si>
  <si>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</si>
  <si>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</si>
  <si>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</si>
  <si>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</si>
  <si>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</si>
  <si>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</si>
  <si>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</si>
  <si>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</si>
  <si>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</si>
  <si>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</si>
  <si>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</si>
  <si>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</si>
  <si>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</si>
  <si>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</si>
  <si>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</si>
  <si>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</si>
  <si>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</si>
  <si>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</si>
  <si>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</si>
  <si>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</si>
  <si>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</si>
  <si>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</si>
  <si>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</si>
  <si>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</si>
  <si>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</si>
  <si>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</si>
  <si>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</si>
  <si>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</si>
  <si>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</si>
  <si>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</si>
  <si>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</si>
  <si>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</si>
  <si>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</si>
  <si>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</si>
  <si>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</si>
  <si>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</si>
  <si>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</si>
  <si>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</si>
  <si>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</si>
  <si>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</si>
  <si>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</si>
  <si>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</si>
  <si>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</si>
  <si>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</si>
  <si>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</si>
  <si>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</si>
  <si>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</si>
  <si>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</si>
  <si>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</si>
  <si>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</si>
  <si>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</si>
  <si>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</si>
  <si>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</si>
  <si>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</si>
  <si>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</si>
  <si>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</si>
  <si>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</si>
  <si>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</si>
  <si>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</si>
  <si>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</si>
  <si>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</si>
  <si>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</si>
  <si>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</si>
  <si>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</si>
  <si>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</si>
  <si>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</si>
  <si>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</si>
  <si>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</si>
  <si>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</si>
  <si>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</si>
  <si>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</si>
  <si>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</si>
  <si>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</si>
  <si>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</si>
  <si>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</si>
  <si>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</si>
  <si>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</si>
  <si>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</si>
  <si>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</si>
  <si>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</si>
  <si>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</si>
  <si>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</si>
  <si>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</si>
  <si>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</si>
  <si>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</si>
  <si>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</si>
  <si>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</si>
  <si>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</si>
  <si>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</si>
  <si>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</si>
  <si>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</si>
  <si>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</si>
  <si>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</si>
  <si>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</si>
  <si>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</si>
  <si>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</si>
  <si>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</si>
  <si>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</si>
  <si>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</si>
  <si>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</si>
  <si>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</si>
  <si>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</si>
  <si>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</si>
  <si>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</si>
  <si>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</si>
  <si>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</si>
  <si>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</si>
  <si>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</si>
  <si>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</si>
  <si>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</si>
  <si>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</si>
  <si>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</si>
  <si>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</si>
  <si>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</si>
  <si>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</si>
  <si>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</si>
  <si>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</si>
  <si>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</si>
  <si>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</si>
  <si>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</si>
  <si>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</si>
  <si>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</si>
  <si>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</si>
  <si>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</si>
  <si>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</si>
  <si>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</si>
  <si>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</si>
  <si>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</si>
  <si>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</si>
  <si>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</si>
  <si>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</si>
  <si>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</si>
  <si>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</si>
  <si>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</si>
  <si>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</si>
  <si>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</si>
  <si>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</si>
  <si>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</si>
  <si>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</si>
  <si>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</si>
  <si>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</si>
  <si>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</si>
  <si>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</si>
  <si>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</si>
  <si>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</si>
  <si>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</si>
  <si>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</si>
  <si>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</si>
  <si>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</si>
  <si>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</si>
  <si>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</si>
  <si>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</si>
  <si>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</si>
  <si>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</si>
  <si>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</si>
  <si>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</si>
  <si>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</si>
  <si>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</si>
  <si>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</si>
  <si>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</si>
  <si>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</si>
  <si>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</si>
  <si>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</si>
  <si>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</si>
  <si>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</si>
  <si>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</si>
  <si>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</si>
  <si>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</si>
  <si>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</si>
  <si>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</si>
  <si>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</si>
  <si>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</si>
  <si>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</si>
  <si>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</si>
  <si>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</si>
  <si>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</si>
  <si>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</si>
  <si>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</si>
  <si>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</si>
  <si>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</si>
  <si>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</si>
  <si>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</si>
  <si>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</si>
  <si>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</si>
  <si>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</si>
  <si>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</si>
  <si>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</si>
  <si>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</si>
  <si>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</si>
  <si>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</si>
  <si>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</si>
  <si>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</si>
  <si>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</si>
  <si>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</si>
  <si>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</si>
  <si>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</si>
  <si>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</si>
  <si>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</si>
  <si>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</si>
  <si>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</si>
  <si>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</si>
  <si>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</si>
  <si>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</si>
  <si>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</si>
  <si>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</si>
  <si>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</si>
  <si>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</si>
  <si>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</si>
  <si>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</si>
  <si>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</si>
  <si>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</si>
  <si>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</si>
  <si>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</si>
  <si>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</si>
  <si>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</si>
  <si>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</si>
  <si>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</si>
  <si>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</si>
  <si>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</si>
  <si>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</si>
  <si>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</si>
  <si>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</si>
  <si>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</si>
  <si>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</si>
  <si>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</si>
  <si>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</si>
  <si>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</si>
  <si>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</si>
  <si>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</si>
  <si>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</si>
  <si>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</si>
  <si>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</si>
  <si>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</si>
  <si>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</si>
  <si>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</si>
  <si>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</si>
  <si>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</si>
  <si>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</si>
  <si>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</si>
  <si>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</si>
  <si>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</si>
  <si>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</si>
  <si>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</si>
  <si>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</si>
  <si>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</si>
  <si>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</si>
  <si>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</si>
  <si>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</si>
  <si>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</si>
  <si>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</si>
  <si>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</si>
  <si>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</si>
  <si>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</si>
  <si>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</si>
  <si>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</si>
  <si>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</si>
  <si>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</si>
  <si>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</si>
  <si>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</si>
  <si>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</si>
  <si>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</si>
  <si>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</si>
  <si>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</si>
  <si>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</si>
  <si>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</si>
  <si>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</si>
  <si>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</si>
  <si>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</si>
  <si>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</si>
  <si>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</si>
  <si>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</si>
  <si>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</si>
  <si>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</si>
  <si>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</si>
  <si>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</si>
  <si>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</si>
  <si>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</si>
  <si>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</si>
  <si>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</si>
  <si>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</si>
  <si>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</si>
  <si>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</si>
  <si>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</si>
  <si>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</si>
  <si>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</si>
  <si>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</si>
  <si>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</si>
  <si>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</si>
  <si>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</si>
  <si>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</si>
  <si>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</si>
  <si>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</si>
  <si>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</si>
  <si>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</si>
  <si>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</si>
  <si>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</si>
  <si>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</si>
  <si>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</si>
  <si>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</si>
  <si>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</si>
  <si>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</si>
  <si>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</si>
  <si>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</si>
  <si>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</si>
  <si>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</si>
  <si>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</si>
  <si>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</si>
  <si>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</si>
  <si>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</si>
  <si>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</si>
  <si>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</si>
  <si>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</si>
  <si>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</si>
  <si>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</si>
  <si>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</si>
  <si>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</si>
  <si>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</si>
  <si>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</si>
  <si>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</si>
  <si>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</si>
  <si>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</si>
  <si>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</si>
  <si>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</si>
  <si>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</si>
  <si>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</si>
  <si>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</si>
  <si>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</si>
  <si>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</si>
  <si>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</si>
  <si>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</si>
  <si>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</si>
  <si>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</si>
  <si>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</si>
  <si>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</si>
  <si>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</si>
  <si>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</si>
  <si>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</si>
  <si>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</si>
  <si>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</si>
  <si>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</si>
  <si>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</si>
  <si>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</si>
  <si>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</si>
  <si>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</si>
  <si>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</si>
  <si>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</si>
  <si>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</si>
  <si>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</si>
  <si>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</si>
  <si>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</si>
  <si>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</si>
  <si>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</si>
  <si>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</si>
  <si>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</si>
  <si>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</si>
  <si>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</si>
  <si>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</si>
  <si>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</si>
  <si>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</si>
  <si>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</si>
  <si>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</si>
  <si>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</si>
  <si>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</si>
  <si>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</si>
  <si>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</si>
  <si>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</si>
  <si>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</si>
  <si>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</si>
  <si>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</si>
  <si>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</si>
  <si>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</si>
  <si>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</si>
  <si>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</si>
  <si>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</si>
  <si>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</si>
  <si>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</si>
  <si>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</si>
  <si>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</si>
  <si>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</si>
  <si>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</si>
  <si>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</si>
  <si>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</si>
  <si>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</si>
  <si>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</si>
  <si>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</si>
  <si>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</si>
  <si>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</si>
  <si>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</si>
  <si>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</si>
  <si>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</si>
  <si>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</si>
  <si>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</si>
  <si>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</si>
  <si>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</si>
  <si>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</si>
  <si>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</si>
  <si>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</si>
  <si>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</si>
  <si>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</si>
  <si>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</si>
  <si>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</si>
  <si>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</si>
  <si>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</si>
  <si>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</si>
  <si>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</si>
  <si>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</si>
  <si>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</si>
  <si>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</si>
  <si>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</si>
  <si>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</si>
  <si>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</si>
  <si>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</si>
  <si>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</si>
  <si>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</si>
  <si>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</si>
  <si>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</si>
  <si>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</si>
  <si>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</si>
  <si>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</si>
  <si>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</si>
  <si>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</si>
  <si>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</si>
  <si>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</si>
  <si>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</si>
  <si>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</si>
  <si>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</si>
  <si>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</si>
  <si>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</si>
  <si>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</si>
  <si>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</si>
  <si>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</si>
  <si>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</si>
  <si>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</si>
  <si>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</si>
  <si>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</si>
  <si>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</si>
  <si>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</si>
  <si>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</si>
  <si>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</si>
  <si>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</si>
  <si>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</si>
  <si>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</si>
  <si>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</si>
  <si>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</si>
  <si>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</si>
  <si>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</si>
  <si>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</si>
  <si>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</si>
  <si>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</si>
  <si>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</si>
  <si>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</si>
  <si>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</si>
  <si>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</si>
  <si>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</si>
  <si>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</si>
  <si>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</si>
  <si>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</si>
  <si>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</si>
  <si>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</si>
  <si>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</si>
  <si>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</si>
  <si>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</si>
  <si>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</si>
  <si>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</si>
  <si>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</si>
  <si>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</si>
  <si>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</si>
  <si>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</si>
  <si>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</si>
  <si>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</si>
  <si>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</si>
  <si>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</si>
  <si>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</si>
  <si>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</si>
  <si>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</si>
  <si>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</si>
  <si>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</si>
  <si>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</si>
  <si>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</si>
  <si>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</si>
  <si>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</si>
  <si>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</si>
  <si>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</si>
  <si>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</si>
  <si>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</si>
  <si>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</si>
  <si>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</si>
  <si>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</si>
  <si>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</si>
  <si>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</si>
  <si>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</si>
  <si>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</si>
  <si>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</si>
  <si>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</si>
  <si>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</si>
  <si>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</si>
  <si>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</si>
  <si>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</si>
  <si>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</si>
  <si>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</si>
  <si>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</si>
  <si>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</si>
  <si>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</si>
  <si>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</si>
  <si>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</si>
  <si>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</si>
  <si>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</si>
  <si>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</si>
  <si>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</si>
  <si>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</si>
  <si>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</si>
  <si>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</si>
  <si>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</si>
  <si>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</si>
  <si>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</si>
  <si>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</si>
  <si>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</si>
  <si>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</si>
  <si>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</si>
  <si>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</si>
  <si>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</si>
  <si>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</si>
  <si>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</si>
  <si>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</si>
  <si>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</si>
  <si>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</si>
  <si>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</si>
  <si>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</si>
  <si>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</si>
  <si>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</si>
  <si>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</si>
  <si>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</si>
  <si>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</si>
  <si>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</si>
  <si>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</si>
  <si>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</si>
  <si>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</si>
  <si>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</si>
  <si>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</si>
  <si>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</si>
  <si>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</si>
  <si>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</si>
  <si>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</si>
  <si>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</si>
  <si>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</si>
  <si>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</si>
  <si>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</si>
  <si>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</si>
  <si>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</si>
  <si>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</si>
  <si>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</si>
  <si>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</si>
  <si>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</si>
  <si>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</si>
  <si>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</si>
  <si>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</si>
  <si>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</si>
  <si>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</si>
  <si>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</si>
  <si>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</si>
  <si>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</si>
  <si>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</si>
  <si>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</si>
  <si>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</si>
  <si>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</si>
  <si>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</si>
  <si>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</si>
  <si>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</si>
  <si>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</si>
  <si>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</si>
  <si>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</si>
  <si>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</si>
  <si>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</si>
  <si>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</si>
  <si>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</si>
  <si>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</si>
  <si>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</si>
  <si>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</si>
  <si>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</si>
  <si>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</si>
  <si>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</si>
  <si>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</si>
  <si>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</si>
  <si>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</si>
  <si>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</si>
  <si>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</si>
  <si>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</si>
  <si>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</si>
  <si>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</si>
  <si>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</si>
  <si>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</si>
  <si>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</si>
  <si>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</si>
  <si>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</si>
  <si>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</si>
  <si>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</si>
  <si>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</si>
  <si>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</si>
  <si>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</si>
  <si>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</si>
  <si>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</si>
  <si>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</si>
  <si>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</si>
  <si>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</si>
  <si>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</si>
  <si>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</si>
  <si>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</si>
  <si>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</si>
  <si>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</si>
  <si>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</si>
  <si>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</si>
  <si>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</si>
  <si>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</si>
  <si>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</si>
  <si>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</si>
  <si>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</si>
  <si>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</si>
  <si>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</si>
  <si>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</si>
  <si>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</si>
  <si>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</si>
  <si>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</si>
  <si>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</si>
  <si>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</si>
  <si>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</si>
  <si>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</si>
  <si>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</si>
  <si>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</si>
  <si>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</si>
  <si>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</si>
  <si>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</si>
  <si>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</si>
  <si>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</si>
  <si>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</si>
  <si>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</si>
  <si>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</si>
  <si>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</si>
  <si>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</si>
  <si>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</si>
  <si>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</si>
  <si>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</si>
  <si>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</si>
  <si>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</si>
  <si>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</si>
  <si>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</si>
  <si>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</si>
  <si>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</si>
  <si>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</si>
  <si>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</si>
  <si>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</si>
  <si>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</si>
  <si>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</si>
  <si>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</si>
  <si>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</si>
  <si>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</si>
  <si>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</si>
  <si>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</si>
  <si>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</si>
  <si>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</si>
  <si>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</si>
  <si>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</si>
  <si>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</si>
  <si>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</si>
  <si>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</si>
  <si>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</si>
  <si>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</si>
  <si>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</si>
  <si>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</si>
  <si>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</si>
  <si>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</si>
  <si>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</si>
  <si>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</si>
  <si>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</si>
  <si>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</si>
  <si>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</si>
  <si>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</si>
  <si>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</si>
  <si>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</si>
  <si>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</si>
  <si>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</si>
  <si>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</si>
  <si>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</si>
  <si>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</si>
  <si>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</si>
  <si>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</si>
  <si>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</si>
  <si>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</si>
  <si>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</si>
  <si>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</si>
  <si>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</si>
  <si>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</si>
  <si>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</si>
  <si>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</si>
  <si>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</si>
  <si>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</si>
  <si>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</si>
  <si>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</si>
  <si>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</si>
  <si>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</si>
  <si>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</si>
  <si>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</si>
  <si>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</si>
  <si>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</si>
  <si>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</si>
  <si>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</si>
  <si>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</si>
  <si>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</si>
  <si>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</si>
  <si>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</si>
  <si>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</si>
  <si>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</si>
  <si>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</si>
  <si>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</si>
  <si>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</si>
  <si>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</si>
  <si>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</si>
  <si>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</si>
  <si>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</si>
  <si>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</si>
  <si>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</si>
  <si>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</si>
  <si>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</si>
  <si>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</si>
  <si>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</si>
  <si>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</si>
  <si>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</si>
  <si>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</si>
  <si>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</si>
  <si>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</si>
  <si>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</si>
  <si>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</si>
  <si>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</si>
  <si>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</si>
  <si>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</si>
  <si>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</si>
  <si>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</si>
  <si>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</si>
  <si>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</si>
  <si>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</si>
  <si>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</si>
  <si>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</si>
  <si>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</si>
  <si>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</si>
  <si>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</si>
  <si>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</si>
  <si>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</si>
  <si>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</si>
  <si>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</si>
  <si>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</si>
  <si>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</si>
  <si>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</si>
  <si>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</si>
  <si>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</si>
  <si>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</si>
  <si>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</si>
  <si>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</si>
  <si>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</si>
  <si>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</si>
  <si>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</si>
  <si>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</si>
  <si>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</si>
  <si>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</si>
  <si>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</si>
  <si>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</si>
  <si>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</si>
  <si>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</si>
  <si>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</si>
  <si>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</si>
  <si>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</si>
  <si>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</si>
  <si>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</si>
  <si>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</si>
  <si>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</si>
  <si>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</si>
  <si>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</si>
  <si>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</si>
  <si>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</si>
  <si>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</si>
  <si>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</si>
  <si>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</si>
  <si>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</si>
  <si>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</si>
  <si>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</si>
  <si>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</si>
  <si>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</si>
  <si>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</si>
  <si>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</si>
  <si>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</si>
  <si>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</si>
  <si>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</si>
  <si>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</si>
  <si>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</si>
  <si>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</si>
  <si>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</si>
  <si>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</si>
  <si>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</si>
  <si>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</si>
  <si>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</si>
  <si>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</si>
  <si>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</si>
  <si>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</si>
  <si>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</si>
  <si>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</si>
  <si>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</si>
  <si>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</si>
  <si>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</si>
  <si>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</si>
  <si>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</si>
  <si>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</si>
  <si>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</si>
  <si>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</si>
  <si>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</si>
  <si>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</si>
  <si>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</si>
  <si>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</si>
  <si>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</si>
  <si>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</si>
  <si>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</si>
  <si>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</si>
  <si>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</si>
  <si>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</si>
  <si>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</si>
  <si>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</si>
  <si>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</si>
  <si>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</si>
  <si>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</si>
  <si>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</si>
  <si>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</si>
  <si>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</si>
  <si>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</si>
  <si>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</si>
  <si>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</si>
  <si>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</si>
  <si>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</si>
  <si>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</si>
  <si>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</si>
  <si>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</si>
  <si>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</si>
  <si>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</si>
  <si>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</si>
  <si>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</si>
  <si>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</si>
  <si>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</si>
  <si>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</si>
  <si>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</si>
  <si>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</si>
  <si>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</si>
  <si>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</si>
  <si>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</si>
  <si>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</si>
  <si>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</si>
  <si>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</si>
  <si>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</si>
  <si>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</si>
  <si>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</si>
  <si>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</si>
  <si>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</si>
  <si>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</si>
  <si>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</si>
  <si>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</si>
  <si>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</si>
  <si>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</si>
  <si>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</si>
  <si>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</si>
  <si>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</si>
  <si>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</si>
  <si>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</si>
  <si>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</si>
  <si>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</si>
  <si>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</si>
  <si>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</si>
  <si>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</si>
  <si>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</si>
  <si>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</si>
  <si>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</si>
  <si>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</si>
  <si>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</si>
  <si>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</si>
  <si>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</si>
  <si>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</si>
  <si>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</si>
  <si>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</si>
  <si>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</si>
  <si>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</si>
  <si>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</si>
  <si>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</si>
  <si>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</si>
  <si>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</si>
  <si>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</si>
  <si>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</si>
  <si>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</si>
  <si>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</si>
  <si>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</si>
  <si>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</si>
  <si>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</si>
  <si>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</si>
  <si>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</si>
  <si>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</si>
  <si>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</si>
  <si>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</si>
  <si>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</si>
  <si>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</si>
  <si>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</si>
  <si>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</si>
  <si>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</si>
  <si>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</si>
  <si>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</si>
  <si>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</si>
  <si>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</si>
  <si>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</si>
  <si>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</si>
  <si>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</si>
  <si>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</si>
  <si>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</si>
  <si>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</si>
  <si>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</si>
  <si>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</si>
  <si>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</si>
  <si>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</si>
  <si>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</si>
  <si>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</si>
  <si>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</si>
  <si>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</si>
  <si>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</si>
  <si>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</si>
  <si>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</si>
  <si>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</si>
  <si>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</si>
  <si>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</si>
  <si>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</si>
  <si>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</si>
  <si>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</si>
  <si>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</si>
  <si>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</si>
  <si>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</si>
  <si>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</si>
  <si>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</si>
  <si>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</si>
  <si>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</si>
  <si>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</si>
  <si>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</si>
  <si>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</si>
  <si>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</si>
  <si>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</si>
  <si>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</si>
  <si>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</si>
  <si>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</si>
  <si>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</si>
  <si>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</si>
  <si>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</si>
  <si>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</si>
  <si>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</si>
  <si>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</si>
  <si>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</si>
  <si>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</si>
  <si>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</si>
  <si>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</si>
  <si>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</si>
  <si>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</si>
  <si>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</si>
  <si>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</si>
  <si>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</si>
  <si>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</si>
  <si>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</si>
  <si>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</si>
  <si>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</si>
  <si>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</si>
  <si>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</si>
  <si>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</si>
  <si>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</si>
  <si>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</si>
  <si>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</si>
  <si>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</si>
  <si>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</si>
  <si>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</si>
  <si>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</si>
  <si>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</si>
  <si>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</si>
  <si>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</si>
  <si>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</si>
  <si>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</si>
  <si>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</si>
  <si>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</si>
  <si>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</si>
  <si>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</si>
  <si>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</si>
  <si>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</si>
  <si>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</si>
  <si>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</si>
  <si>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</si>
  <si>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</si>
  <si>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</si>
  <si>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</si>
  <si>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</si>
  <si>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</si>
  <si>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</si>
  <si>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</si>
  <si>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</si>
  <si>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</si>
  <si>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</si>
  <si>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</si>
  <si>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</si>
  <si>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</si>
  <si>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</si>
  <si>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</si>
  <si>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</si>
  <si>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</si>
  <si>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</si>
  <si>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</si>
  <si>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</si>
  <si>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</si>
  <si>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</si>
  <si>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</si>
  <si>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</si>
  <si>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</si>
  <si>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</si>
  <si>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</si>
  <si>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</si>
  <si>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</si>
  <si>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</si>
  <si>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</si>
  <si>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</si>
  <si>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</si>
  <si>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</si>
  <si>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</si>
  <si>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</si>
  <si>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</si>
  <si>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</si>
  <si>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</si>
  <si>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</si>
  <si>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</si>
  <si>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</si>
  <si>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</si>
  <si>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</si>
  <si>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</si>
  <si>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</si>
  <si>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</si>
  <si>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</si>
  <si>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</si>
  <si>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</si>
  <si>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</si>
  <si>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</si>
  <si>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</si>
  <si>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</si>
  <si>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</si>
  <si>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</si>
  <si>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</si>
  <si>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</si>
  <si>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</si>
  <si>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</si>
  <si>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</si>
  <si>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</si>
  <si>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</si>
  <si>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</si>
  <si>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</si>
  <si>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</si>
  <si>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</si>
  <si>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</si>
  <si>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</si>
  <si>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</si>
  <si>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</si>
  <si>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</si>
  <si>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</si>
  <si>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</si>
  <si>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</si>
  <si>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</si>
  <si>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</si>
  <si>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</si>
  <si>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</si>
  <si>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</si>
  <si>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</si>
  <si>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</si>
  <si>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</si>
  <si>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</si>
  <si>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</si>
  <si>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</si>
  <si>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</si>
  <si>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</si>
  <si>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</si>
  <si>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</si>
  <si>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</si>
  <si>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</si>
  <si>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</si>
  <si>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</si>
  <si>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</si>
  <si>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</si>
  <si>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</si>
  <si>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</si>
  <si>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</si>
  <si>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</si>
  <si>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</si>
  <si>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</si>
  <si>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</si>
  <si>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</si>
  <si>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</si>
  <si>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</si>
  <si>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</si>
  <si>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</si>
  <si>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</si>
  <si>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</si>
  <si>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</si>
  <si>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</si>
  <si>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</si>
  <si>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</si>
  <si>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</si>
  <si>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</si>
  <si>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</si>
  <si>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</si>
  <si>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</si>
  <si>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</si>
  <si>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</si>
  <si>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</si>
  <si>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</si>
  <si>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</si>
  <si>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</si>
  <si>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</si>
  <si>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</si>
  <si>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</si>
  <si>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</si>
  <si>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</si>
  <si>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</si>
  <si>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</si>
  <si>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</si>
  <si>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</si>
  <si>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</si>
  <si>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</si>
  <si>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</si>
  <si>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</si>
  <si>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</si>
  <si>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</si>
  <si>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</si>
  <si>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</si>
  <si>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</si>
  <si>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</si>
  <si>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</si>
  <si>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</si>
  <si>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</si>
  <si>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</si>
  <si>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</si>
  <si>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</si>
  <si>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</si>
  <si>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</si>
  <si>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</si>
  <si>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</si>
  <si>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</si>
  <si>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</si>
  <si>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</si>
  <si>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</si>
  <si>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</si>
  <si>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</si>
  <si>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</si>
  <si>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</si>
  <si>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</si>
  <si>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</si>
  <si>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</si>
  <si>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</si>
  <si>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</si>
  <si>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</si>
  <si>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</si>
  <si>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</si>
  <si>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</si>
  <si>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</si>
  <si>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</si>
  <si>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</si>
  <si>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</si>
  <si>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</si>
  <si>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</si>
  <si>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</si>
  <si>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</si>
  <si>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</si>
  <si>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</si>
  <si>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</si>
  <si>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</si>
  <si>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</si>
  <si>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</si>
  <si>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</si>
  <si>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</si>
  <si>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</si>
  <si>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</si>
  <si>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</si>
  <si>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</si>
  <si>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</si>
  <si>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</si>
  <si>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</si>
  <si>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</si>
  <si>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</si>
  <si>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</si>
  <si>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</si>
  <si>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</si>
  <si>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</si>
  <si>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</si>
  <si>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</si>
  <si>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</si>
  <si>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</si>
  <si>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</si>
  <si>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</si>
  <si>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</si>
  <si>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</si>
  <si>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</si>
  <si>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</si>
  <si>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</si>
  <si>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</si>
  <si>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</si>
  <si>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</si>
  <si>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</si>
  <si>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</si>
  <si>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</si>
  <si>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</si>
  <si>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</si>
  <si>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</si>
  <si>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</si>
  <si>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</si>
  <si>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</si>
  <si>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</si>
  <si>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</si>
  <si>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</si>
  <si>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</si>
  <si>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</si>
  <si>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</si>
  <si>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</si>
  <si>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</si>
  <si>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</si>
  <si>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</si>
  <si>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</si>
  <si>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</si>
  <si>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</si>
  <si>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</si>
  <si>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</si>
  <si>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</si>
  <si>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</si>
  <si>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</si>
  <si>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</si>
  <si>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</si>
  <si>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</si>
  <si>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</si>
  <si>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</si>
  <si>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</si>
  <si>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</si>
  <si>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</si>
  <si>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</si>
  <si>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</si>
  <si>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</si>
  <si>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</si>
  <si>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</si>
  <si>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</si>
  <si>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</si>
  <si>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</si>
  <si>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</si>
  <si>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</si>
  <si>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</si>
  <si>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</si>
  <si>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</si>
  <si>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</si>
  <si>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</si>
  <si>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</si>
  <si>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</si>
  <si>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</si>
  <si>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</si>
  <si>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</si>
  <si>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</si>
  <si>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</si>
  <si>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</si>
  <si>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</si>
  <si>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</si>
  <si>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</si>
  <si>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</si>
  <si>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</si>
  <si>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</si>
  <si>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</si>
  <si>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</si>
  <si>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</si>
  <si>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</si>
  <si>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</si>
  <si>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</si>
  <si>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</si>
  <si>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</si>
  <si>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</si>
  <si>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</si>
  <si>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</si>
  <si>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</si>
  <si>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</si>
  <si>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</si>
  <si>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</si>
  <si>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</si>
  <si>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</si>
  <si>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</si>
  <si>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</si>
  <si>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</si>
  <si>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</si>
  <si>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</si>
  <si>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</si>
  <si>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</si>
  <si>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</si>
  <si>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</si>
  <si>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</si>
  <si>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</si>
  <si>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</si>
  <si>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</si>
  <si>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</si>
  <si>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</si>
  <si>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</si>
  <si>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</si>
  <si>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</si>
  <si>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</si>
  <si>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</si>
  <si>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</si>
  <si>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</si>
  <si>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</si>
  <si>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</si>
  <si>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</si>
  <si>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</si>
  <si>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</si>
  <si>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</si>
  <si>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</si>
  <si>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</si>
  <si>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</si>
  <si>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</si>
  <si>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</si>
  <si>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</si>
  <si>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</si>
  <si>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</si>
  <si>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</si>
  <si>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</si>
  <si>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</si>
  <si>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</si>
  <si>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</si>
  <si>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</si>
  <si>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</si>
  <si>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</si>
  <si>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</si>
  <si>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</si>
  <si>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</si>
  <si>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</si>
  <si>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</si>
  <si>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</si>
  <si>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</si>
  <si>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</si>
  <si>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</si>
  <si>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</si>
  <si>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</si>
  <si>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</si>
  <si>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</si>
  <si>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</si>
  <si>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</si>
  <si>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</si>
  <si>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</si>
  <si>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</si>
  <si>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</si>
  <si>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</si>
  <si>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</si>
  <si>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</si>
  <si>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</si>
  <si>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</si>
  <si>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</si>
  <si>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</si>
  <si>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</si>
  <si>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</si>
  <si>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</si>
  <si>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</si>
  <si>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</si>
  <si>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</si>
  <si>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</si>
  <si>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</si>
  <si>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</si>
  <si>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</si>
  <si>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</si>
  <si>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</si>
  <si>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</si>
  <si>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</si>
  <si>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</si>
  <si>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</si>
  <si>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</si>
  <si>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</si>
  <si>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</si>
  <si>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</si>
  <si>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</si>
  <si>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</si>
  <si>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</si>
  <si>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</si>
  <si>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</si>
  <si>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</si>
  <si>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</si>
  <si>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</si>
  <si>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</si>
  <si>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</si>
  <si>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</si>
  <si>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</si>
  <si>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</si>
  <si>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</si>
  <si>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</si>
  <si>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</si>
  <si>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</si>
  <si>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</si>
  <si>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</si>
  <si>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</si>
  <si>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</si>
  <si>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</si>
  <si>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</si>
  <si>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</si>
  <si>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</si>
  <si>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</si>
  <si>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</si>
  <si>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</si>
  <si>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</si>
  <si>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</si>
  <si>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</si>
  <si>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</si>
  <si>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</si>
  <si>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</si>
  <si>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</si>
  <si>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</si>
  <si>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</si>
  <si>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</si>
  <si>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</si>
  <si>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</si>
  <si>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</si>
  <si>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</si>
  <si>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</si>
  <si>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</si>
  <si>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</si>
  <si>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</si>
  <si>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</si>
  <si>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</si>
  <si>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</si>
  <si>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</si>
  <si>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</si>
  <si>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</si>
  <si>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</si>
  <si>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</si>
  <si>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</si>
  <si>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</si>
  <si>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</si>
  <si>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</si>
  <si>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</si>
  <si>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</si>
  <si>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</si>
  <si>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</si>
  <si>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</si>
  <si>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</si>
  <si>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</si>
  <si>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</si>
  <si>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</si>
  <si>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</si>
  <si>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</si>
  <si>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</si>
  <si>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</si>
  <si>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</si>
  <si>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</si>
  <si>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</si>
  <si>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</si>
  <si>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</si>
  <si>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</si>
  <si>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</si>
  <si>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</si>
  <si>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</si>
  <si>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</si>
  <si>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</si>
  <si>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</si>
  <si>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</si>
  <si>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</si>
  <si>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</si>
  <si>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</si>
  <si>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</si>
  <si>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</si>
  <si>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</si>
  <si>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</si>
  <si>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</si>
  <si>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</si>
  <si>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</si>
  <si>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</si>
  <si>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</si>
  <si>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</si>
  <si>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</si>
  <si>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</si>
  <si>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</si>
  <si>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</si>
  <si>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</si>
  <si>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</si>
  <si>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</si>
  <si>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</si>
  <si>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</si>
  <si>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</si>
  <si>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</si>
  <si>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</si>
  <si>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</si>
  <si>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</si>
  <si>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</si>
  <si>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</si>
  <si>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</si>
  <si>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</si>
  <si>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</si>
  <si>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</si>
  <si>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</si>
  <si>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</si>
  <si>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</si>
  <si>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</si>
  <si>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</si>
  <si>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</si>
  <si>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</si>
  <si>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</si>
  <si>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</si>
  <si>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</si>
  <si>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</si>
  <si>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</si>
  <si>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</si>
  <si>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</si>
  <si>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</si>
  <si>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</si>
  <si>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</si>
  <si>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</si>
  <si>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</si>
  <si>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</si>
  <si>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</si>
  <si>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</si>
  <si>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</si>
  <si>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</si>
  <si>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</si>
  <si>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</si>
  <si>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</si>
  <si>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</si>
  <si>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</si>
  <si>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</si>
  <si>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</si>
  <si>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</si>
  <si>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</si>
  <si>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</si>
  <si>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</si>
  <si>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</si>
  <si>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</si>
  <si>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</si>
  <si>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</si>
  <si>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</si>
  <si>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</si>
  <si>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</si>
  <si>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</si>
  <si>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</si>
  <si>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</si>
  <si>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</si>
  <si>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</si>
  <si>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</si>
  <si>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</si>
  <si>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</si>
  <si>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</si>
  <si>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</si>
  <si>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</si>
  <si>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</si>
  <si>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</si>
  <si>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</si>
  <si>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</si>
  <si>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</si>
  <si>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</si>
  <si>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</si>
  <si>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</si>
  <si>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</si>
  <si>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</si>
  <si>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</si>
  <si>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</si>
  <si>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</si>
  <si>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</si>
  <si>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</si>
  <si>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</si>
  <si>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</si>
  <si>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</si>
  <si>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</si>
  <si>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</si>
  <si>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</si>
  <si>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</si>
  <si>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</si>
  <si>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</si>
  <si>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</si>
  <si>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</si>
  <si>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</si>
  <si>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</si>
  <si>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</si>
  <si>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</si>
  <si>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</si>
  <si>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</si>
  <si>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</si>
  <si>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</si>
  <si>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</si>
  <si>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</si>
  <si>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</si>
  <si>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</si>
  <si>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</si>
  <si>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</si>
  <si>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</si>
  <si>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</si>
  <si>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</si>
  <si>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</si>
  <si>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</si>
  <si>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</si>
  <si>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</si>
  <si>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</si>
  <si>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</si>
  <si>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</si>
  <si>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</si>
  <si>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</si>
  <si>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</si>
  <si>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</si>
  <si>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</si>
  <si>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</si>
  <si>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</si>
  <si>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</si>
  <si>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</si>
  <si>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</si>
  <si>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</si>
  <si>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</si>
  <si>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</si>
  <si>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</si>
  <si>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</si>
  <si>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</si>
  <si>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</si>
  <si>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</si>
  <si>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</si>
  <si>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</si>
  <si>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</si>
  <si>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</si>
  <si>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</si>
  <si>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</si>
  <si>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</si>
  <si>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</si>
  <si>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</si>
  <si>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</si>
  <si>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</si>
  <si>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</si>
  <si>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</si>
  <si>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</si>
  <si>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</si>
  <si>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</si>
  <si>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</si>
  <si>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</si>
  <si>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</si>
  <si>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</si>
  <si>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</si>
  <si>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</si>
  <si>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</si>
  <si>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</si>
  <si>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</si>
  <si>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</si>
  <si>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</si>
  <si>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</si>
  <si>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</si>
  <si>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</si>
  <si>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</si>
  <si>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</si>
  <si>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</si>
  <si>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</si>
  <si>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</si>
  <si>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</si>
  <si>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</si>
  <si>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</si>
  <si>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</si>
  <si>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</si>
  <si>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</si>
  <si>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</si>
  <si>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</si>
  <si>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</si>
  <si>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</si>
  <si>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</si>
  <si>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</si>
  <si>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</si>
  <si>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</si>
  <si>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</si>
  <si>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</si>
  <si>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</si>
  <si>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</si>
  <si>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</si>
  <si>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</si>
  <si>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</si>
  <si>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</si>
  <si>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</si>
  <si>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</si>
  <si>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</si>
  <si>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</si>
  <si>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</si>
  <si>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</si>
  <si>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</si>
  <si>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</si>
  <si>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</si>
  <si>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</si>
  <si>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</si>
  <si>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</si>
  <si>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</si>
  <si>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</si>
  <si>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</si>
  <si>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</si>
  <si>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</si>
  <si>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</si>
  <si>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</si>
  <si>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</si>
  <si>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</si>
  <si>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</si>
  <si>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</si>
  <si>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</si>
  <si>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</si>
  <si>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</si>
  <si>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</si>
  <si>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</si>
  <si>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</si>
  <si>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</si>
  <si>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</si>
  <si>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</si>
  <si>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</si>
  <si>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</si>
  <si>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</si>
  <si>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</si>
  <si>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</si>
  <si>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</si>
  <si>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</si>
  <si>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</si>
  <si>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</si>
  <si>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</si>
  <si>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</si>
  <si>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</si>
  <si>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</si>
  <si>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</si>
  <si>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</si>
  <si>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</si>
  <si>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</si>
  <si>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</si>
  <si>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</si>
  <si>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</si>
  <si>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</si>
  <si>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</si>
  <si>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</si>
  <si>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</si>
  <si>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</si>
  <si>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</si>
  <si>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</si>
  <si>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</si>
  <si>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</si>
  <si>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</si>
  <si>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</si>
  <si>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</si>
  <si>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</si>
  <si>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</si>
  <si>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</si>
  <si>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</si>
  <si>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</si>
  <si>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</si>
  <si>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</si>
  <si>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</si>
  <si>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</si>
  <si>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</si>
  <si>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</si>
  <si>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</si>
  <si>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</si>
  <si>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</si>
  <si>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</si>
  <si>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</si>
  <si>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</si>
  <si>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</si>
  <si>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</si>
  <si>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</si>
  <si>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</si>
  <si>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</si>
  <si>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</si>
  <si>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</si>
  <si>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</si>
  <si>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</si>
  <si>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</si>
  <si>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</si>
  <si>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</si>
  <si>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</si>
  <si>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</si>
  <si>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</si>
  <si>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</si>
  <si>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</si>
  <si>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</si>
  <si>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</si>
  <si>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</si>
  <si>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</si>
  <si>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</si>
  <si>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</si>
  <si>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</si>
  <si>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</si>
  <si>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</si>
  <si>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</si>
  <si>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</si>
  <si>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</si>
  <si>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</si>
  <si>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</si>
  <si>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</si>
  <si>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</si>
  <si>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</si>
  <si>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</si>
  <si>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</si>
  <si>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</si>
  <si>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</si>
  <si>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</si>
  <si>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</si>
  <si>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</si>
  <si>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</si>
  <si>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</si>
  <si>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</si>
  <si>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</si>
  <si>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</si>
  <si>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</si>
  <si>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</si>
  <si>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</si>
  <si>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</si>
  <si>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</si>
  <si>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</si>
  <si>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</si>
  <si>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</si>
  <si>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</si>
  <si>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</si>
  <si>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</si>
  <si>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</si>
  <si>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</si>
  <si>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</si>
  <si>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</si>
  <si>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</si>
  <si>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</si>
  <si>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</si>
  <si>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</si>
  <si>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</si>
  <si>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</si>
  <si>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</si>
  <si>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</si>
  <si>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</si>
  <si>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</si>
  <si>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</si>
  <si>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</si>
  <si>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</si>
  <si>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</si>
  <si>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</si>
  <si>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</si>
  <si>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</si>
  <si>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</si>
  <si>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</si>
  <si>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</si>
  <si>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</si>
  <si>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</si>
  <si>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</si>
  <si>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</si>
  <si>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</si>
  <si>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</si>
  <si>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</si>
  <si>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</si>
  <si>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</si>
  <si>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</si>
  <si>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</si>
  <si>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</si>
  <si>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</si>
  <si>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</si>
  <si>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</si>
  <si>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</si>
  <si>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</si>
  <si>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</si>
  <si>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</si>
  <si>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</si>
  <si>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</si>
  <si>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</si>
  <si>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</si>
  <si>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</si>
  <si>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</si>
  <si>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</si>
  <si>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</si>
  <si>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</si>
  <si>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</si>
  <si>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</si>
  <si>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</si>
  <si>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</si>
  <si>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</si>
  <si>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</si>
  <si>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</si>
  <si>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</si>
  <si>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</si>
  <si>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</si>
  <si>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</si>
  <si>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</si>
  <si>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</si>
  <si>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</si>
  <si>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</si>
  <si>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</si>
  <si>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</si>
  <si>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</si>
  <si>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</si>
  <si>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</si>
  <si>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</si>
  <si>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</si>
  <si>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</si>
  <si>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</si>
  <si>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</si>
  <si>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</si>
  <si>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</si>
  <si>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</si>
  <si>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</si>
  <si>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</si>
  <si>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</si>
  <si>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</si>
  <si>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</si>
  <si>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</si>
  <si>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</si>
  <si>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</si>
  <si>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</si>
  <si>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</si>
  <si>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</si>
  <si>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</si>
  <si>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</si>
  <si>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</si>
  <si>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</si>
  <si>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</si>
  <si>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</si>
  <si>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</si>
  <si>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</si>
  <si>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</si>
  <si>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</si>
  <si>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</si>
  <si>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</si>
  <si>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</si>
  <si>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</si>
  <si>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</si>
  <si>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</si>
  <si>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</si>
  <si>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</si>
  <si>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</si>
  <si>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</si>
  <si>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</si>
  <si>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</si>
  <si>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</si>
  <si>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</si>
  <si>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</si>
  <si>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</si>
  <si>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</si>
  <si>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</si>
  <si>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</si>
  <si>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</si>
  <si>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</si>
  <si>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</si>
  <si>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</si>
  <si>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</si>
  <si>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</si>
  <si>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</si>
  <si>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</si>
  <si>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</si>
  <si>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</si>
  <si>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</si>
  <si>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</si>
  <si>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</si>
  <si>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</si>
  <si>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</si>
  <si>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</si>
  <si>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</si>
  <si>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</si>
  <si>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</si>
  <si>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</si>
  <si>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</si>
  <si>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</si>
  <si>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</si>
  <si>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</si>
  <si>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</si>
  <si>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</si>
  <si>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</si>
  <si>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</si>
  <si>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</si>
  <si>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</si>
  <si>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</si>
  <si>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</si>
  <si>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</si>
  <si>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</si>
  <si>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</si>
  <si>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</si>
  <si>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</si>
  <si>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</si>
  <si>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</si>
  <si>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</si>
  <si>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</si>
  <si>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</si>
  <si>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</si>
  <si>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</si>
  <si>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</si>
  <si>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</si>
  <si>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</si>
  <si>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</si>
  <si>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</si>
  <si>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</si>
  <si>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</si>
  <si>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</si>
  <si>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</si>
  <si>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</si>
  <si>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</si>
  <si>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</si>
  <si>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</si>
  <si>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</si>
  <si>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</si>
  <si>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</si>
  <si>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</si>
  <si>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</si>
  <si>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</si>
  <si>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</si>
  <si>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</si>
  <si>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</si>
  <si>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</si>
  <si>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</si>
  <si>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</si>
  <si>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</si>
  <si>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</si>
  <si>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</si>
  <si>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</si>
  <si>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</si>
  <si>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</si>
  <si>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</si>
  <si>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</si>
  <si>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</si>
  <si>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</si>
  <si>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</si>
  <si>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</si>
  <si>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</si>
  <si>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</si>
  <si>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</si>
  <si>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</si>
  <si>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</si>
  <si>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</si>
  <si>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</si>
  <si>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</si>
  <si>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</si>
  <si>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</si>
  <si>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</si>
  <si>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</si>
  <si>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</si>
  <si>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</si>
  <si>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</si>
  <si>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</si>
  <si>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</si>
  <si>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</si>
  <si>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</si>
  <si>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</si>
  <si>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</si>
  <si>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</si>
  <si>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</si>
  <si>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</si>
  <si>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</si>
  <si>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</si>
  <si>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</si>
  <si>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</si>
  <si>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</si>
  <si>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</si>
  <si>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</si>
  <si>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</si>
  <si>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</si>
  <si>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</si>
  <si>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</si>
  <si>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</si>
  <si>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</si>
  <si>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</si>
  <si>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</si>
  <si>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</si>
  <si>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</si>
  <si>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</si>
  <si>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</si>
  <si>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</si>
  <si>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</si>
  <si>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</si>
  <si>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</si>
  <si>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</si>
  <si>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</si>
  <si>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</si>
  <si>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</si>
  <si>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</si>
  <si>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</si>
  <si>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</si>
  <si>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</si>
  <si>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</si>
  <si>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</si>
  <si>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</si>
  <si>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</si>
  <si>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</si>
  <si>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</si>
  <si>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</si>
  <si>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</si>
  <si>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</si>
  <si>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</si>
  <si>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</si>
  <si>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</si>
  <si>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</si>
  <si>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</si>
  <si>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</si>
  <si>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</si>
  <si>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</si>
  <si>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</si>
  <si>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</si>
  <si>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</si>
  <si>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</si>
  <si>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</si>
  <si>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</si>
  <si>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</si>
  <si>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</si>
  <si>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</si>
  <si>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</si>
  <si>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</si>
  <si>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</si>
  <si>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</si>
  <si>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</si>
  <si>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</si>
  <si>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</si>
  <si>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</si>
  <si>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</si>
  <si>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</si>
  <si>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</si>
  <si>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</si>
  <si>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</si>
  <si>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</si>
  <si>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</si>
  <si>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</si>
  <si>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</si>
  <si>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</si>
  <si>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</si>
  <si>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</si>
  <si>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</si>
  <si>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</si>
  <si>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</si>
  <si>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</si>
  <si>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</si>
  <si>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</si>
  <si>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</si>
  <si>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</si>
  <si>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</si>
  <si>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</si>
  <si>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</si>
  <si>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</si>
  <si>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</si>
  <si>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</si>
  <si>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</si>
  <si>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</si>
  <si>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</si>
  <si>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</si>
  <si>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</si>
  <si>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</si>
  <si>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</si>
  <si>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</si>
  <si>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</si>
  <si>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</si>
  <si>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</si>
  <si>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</si>
  <si>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</si>
  <si>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</si>
  <si>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</si>
  <si>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</si>
  <si>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</si>
  <si>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</si>
  <si>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</si>
  <si>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</si>
  <si>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</si>
  <si>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</si>
  <si>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</si>
  <si>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</si>
  <si>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</si>
  <si>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</si>
  <si>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</si>
  <si>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</si>
  <si>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</si>
  <si>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</si>
  <si>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</si>
  <si>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</si>
  <si>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</si>
  <si>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</si>
  <si>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</si>
  <si>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</si>
  <si>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</si>
  <si>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</si>
  <si>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</si>
  <si>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</si>
  <si>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</si>
  <si>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</si>
  <si>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</si>
  <si>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</si>
  <si>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</si>
  <si>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</si>
  <si>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</si>
  <si>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</si>
  <si>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</si>
  <si>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</si>
  <si>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</si>
  <si>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</si>
  <si>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</si>
  <si>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</si>
  <si>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</si>
  <si>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</si>
  <si>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</si>
  <si>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</si>
  <si>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</si>
  <si>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</si>
  <si>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</si>
  <si>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</si>
  <si>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</si>
  <si>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</si>
  <si>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</si>
  <si>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</si>
  <si>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</si>
  <si>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</si>
  <si>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</si>
  <si>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</si>
  <si>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</si>
  <si>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</si>
  <si>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</si>
  <si>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</si>
  <si>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</si>
  <si>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</si>
  <si>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</si>
  <si>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</si>
  <si>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</si>
  <si>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</si>
  <si>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</si>
  <si>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</si>
  <si>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</si>
  <si>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</si>
  <si>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</si>
  <si>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</si>
  <si>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</si>
  <si>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</si>
  <si>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</si>
  <si>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</si>
  <si>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</si>
  <si>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</si>
  <si>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</si>
  <si>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</si>
  <si>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</si>
  <si>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</si>
  <si>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</si>
  <si>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</si>
  <si>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</si>
  <si>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</si>
  <si>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</si>
  <si>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</si>
  <si>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</si>
  <si>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</si>
  <si>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</si>
  <si>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</si>
  <si>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</si>
  <si>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</si>
  <si>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</si>
  <si>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</si>
  <si>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</si>
  <si>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</si>
  <si>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</si>
  <si>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</si>
  <si>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</si>
  <si>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</si>
  <si>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</si>
  <si>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</si>
  <si>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</si>
  <si>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</si>
  <si>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</si>
  <si>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</si>
  <si>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</si>
  <si>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</si>
  <si>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</si>
  <si>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</si>
  <si>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</si>
  <si>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</si>
  <si>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</si>
  <si>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</si>
  <si>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</si>
  <si>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</si>
  <si>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</si>
  <si>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</si>
  <si>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</si>
  <si>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</si>
  <si>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</si>
  <si>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</si>
  <si>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</si>
  <si>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</si>
  <si>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</si>
  <si>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</si>
  <si>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</si>
  <si>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</si>
  <si>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</si>
  <si>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</si>
  <si>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</si>
  <si>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</si>
  <si>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</si>
  <si>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</si>
  <si>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</si>
  <si>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</si>
  <si>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</si>
  <si>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</si>
  <si>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</si>
  <si>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</si>
  <si>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</si>
  <si>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</si>
  <si>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</si>
  <si>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</si>
  <si>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</si>
  <si>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</si>
  <si>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</si>
  <si>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</si>
  <si>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</si>
  <si>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</si>
  <si>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</si>
  <si>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</si>
  <si>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</si>
  <si>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</si>
  <si>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</si>
  <si>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</si>
  <si>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</si>
  <si>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</si>
  <si>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</si>
  <si>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</si>
  <si>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</si>
  <si>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</si>
  <si>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</si>
  <si>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</si>
  <si>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</si>
  <si>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</si>
  <si>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</si>
  <si>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</si>
  <si>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</si>
  <si>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</si>
  <si>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</si>
  <si>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</si>
  <si>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</si>
  <si>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</si>
  <si>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</si>
  <si>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</si>
  <si>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</si>
  <si>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</si>
  <si>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</si>
  <si>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</si>
  <si>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</si>
  <si>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</si>
  <si>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</si>
  <si>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</si>
  <si>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</si>
  <si>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</si>
  <si>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</si>
  <si>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</si>
  <si>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</si>
  <si>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</si>
  <si>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</si>
  <si>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</si>
  <si>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</si>
  <si>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</si>
  <si>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</si>
  <si>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</si>
  <si>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</si>
  <si>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</si>
  <si>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</si>
  <si>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</si>
  <si>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</si>
  <si>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</si>
  <si>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</si>
  <si>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</si>
  <si>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</si>
  <si>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</si>
  <si>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</si>
  <si>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</si>
  <si>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</si>
  <si>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</si>
  <si>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</si>
  <si>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</si>
  <si>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</si>
  <si>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</si>
  <si>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</si>
  <si>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</si>
  <si>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</si>
  <si>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</si>
  <si>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</si>
  <si>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</si>
  <si>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</si>
  <si>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</si>
  <si>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</si>
  <si>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</si>
  <si>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</si>
  <si>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</si>
  <si>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</si>
  <si>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</si>
  <si>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</si>
  <si>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</si>
  <si>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</si>
  <si>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</si>
  <si>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</si>
  <si>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</si>
  <si>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</si>
  <si>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</si>
  <si>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</si>
  <si>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</si>
  <si>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</si>
  <si>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</si>
  <si>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</si>
  <si>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</si>
  <si>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</si>
  <si>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</si>
  <si>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</si>
  <si>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</si>
  <si>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</si>
  <si>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</si>
  <si>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</si>
  <si>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</si>
  <si>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</si>
  <si>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</si>
  <si>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</si>
  <si>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</si>
  <si>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</si>
  <si>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</si>
  <si>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</si>
  <si>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</si>
  <si>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</si>
  <si>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</si>
  <si>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</si>
  <si>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</si>
  <si>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</si>
  <si>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</si>
  <si>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</si>
  <si>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</si>
  <si>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</si>
  <si>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</si>
  <si>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</si>
  <si>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</si>
  <si>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</si>
  <si>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</si>
  <si>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</si>
  <si>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</si>
  <si>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</si>
  <si>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</si>
  <si>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</si>
  <si>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</si>
  <si>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</si>
  <si>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</si>
  <si>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</si>
  <si>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</si>
  <si>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</si>
  <si>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</si>
  <si>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</si>
  <si>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</si>
  <si>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</si>
  <si>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</si>
  <si>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</si>
  <si>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</si>
  <si>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</si>
  <si>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</si>
  <si>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</si>
  <si>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</si>
  <si>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</si>
  <si>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</si>
  <si>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</si>
  <si>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</si>
  <si>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</si>
  <si>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</si>
  <si>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</si>
  <si>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</si>
  <si>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</si>
  <si>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</si>
  <si>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</si>
  <si>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</si>
  <si>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</si>
  <si>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</si>
  <si>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</si>
  <si>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</si>
  <si>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</si>
  <si>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</si>
  <si>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</si>
  <si>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</si>
  <si>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</si>
  <si>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</si>
  <si>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</si>
  <si>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</si>
  <si>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</si>
  <si>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</si>
  <si>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</si>
  <si>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</si>
  <si>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</si>
  <si>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</si>
  <si>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</si>
  <si>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</si>
  <si>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</si>
  <si>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</si>
  <si>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</si>
  <si>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</si>
  <si>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</si>
  <si>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</si>
  <si>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</si>
  <si>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</si>
  <si>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</si>
  <si>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</si>
  <si>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</si>
  <si>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</si>
  <si>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</si>
  <si>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</si>
  <si>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</si>
  <si>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</si>
  <si>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</si>
  <si>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</si>
  <si>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</si>
  <si>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</si>
  <si>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</si>
  <si>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</si>
  <si>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</si>
  <si>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</si>
  <si>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</si>
  <si>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</si>
  <si>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</si>
  <si>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</si>
  <si>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</si>
  <si>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</si>
  <si>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</si>
  <si>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</si>
  <si>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</si>
  <si>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</si>
  <si>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</si>
  <si>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</si>
  <si>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</si>
  <si>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</si>
  <si>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</si>
  <si>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</si>
  <si>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</si>
  <si>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</si>
  <si>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</si>
  <si>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</si>
  <si>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</si>
  <si>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</si>
  <si>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</si>
  <si>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</si>
  <si>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</si>
  <si>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</si>
  <si>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</si>
  <si>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</si>
  <si>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</si>
  <si>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</si>
  <si>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</si>
  <si>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</si>
  <si>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</si>
  <si>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</si>
  <si>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</si>
  <si>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</si>
  <si>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</si>
  <si>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</si>
  <si>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</si>
  <si>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</si>
  <si>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</si>
  <si>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</si>
  <si>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</si>
  <si>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</si>
  <si>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</si>
  <si>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</si>
  <si>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</si>
  <si>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</si>
  <si>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</si>
  <si>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</si>
  <si>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</si>
  <si>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</si>
  <si>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</si>
  <si>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</si>
  <si>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</si>
  <si>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</si>
  <si>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</si>
  <si>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</si>
  <si>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</si>
  <si>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</si>
  <si>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</si>
  <si>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</si>
  <si>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</si>
  <si>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</si>
  <si>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</si>
  <si>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</si>
  <si>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</si>
  <si>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</si>
  <si>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</si>
  <si>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</si>
  <si>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</si>
  <si>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</si>
  <si>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</si>
  <si>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</si>
  <si>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</si>
  <si>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</si>
  <si>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</si>
  <si>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</si>
  <si>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</si>
  <si>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</si>
  <si>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</si>
  <si>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</si>
  <si>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</si>
  <si>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</si>
  <si>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</si>
  <si>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</si>
  <si>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</si>
  <si>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</si>
  <si>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</si>
  <si>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</si>
  <si>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</si>
  <si>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</si>
  <si>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</si>
  <si>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</si>
  <si>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</si>
  <si>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</si>
  <si>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</si>
  <si>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</si>
  <si>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</si>
  <si>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</si>
  <si>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</si>
  <si>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</si>
  <si>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</si>
  <si>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</si>
  <si>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</si>
  <si>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</si>
  <si>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</si>
  <si>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</si>
  <si>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</si>
  <si>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</si>
  <si>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</si>
  <si>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</si>
  <si>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</si>
  <si>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</si>
  <si>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</si>
  <si>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</si>
  <si>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</si>
  <si>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</si>
  <si>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</si>
  <si>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</si>
  <si>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</si>
  <si>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</si>
  <si>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</si>
  <si>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</si>
  <si>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</si>
  <si>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</si>
  <si>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</si>
  <si>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</si>
  <si>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</si>
  <si>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</si>
  <si>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</si>
  <si>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</si>
  <si>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</si>
  <si>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</si>
  <si>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</si>
  <si>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</si>
  <si>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</si>
  <si>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</si>
  <si>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</si>
  <si>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</si>
  <si>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</si>
  <si>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</si>
  <si>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</si>
  <si>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</si>
  <si>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</si>
  <si>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</si>
  <si>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</si>
  <si>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</si>
  <si>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</si>
  <si>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</si>
  <si>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</si>
  <si>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</si>
  <si>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</si>
  <si>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</si>
  <si>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</si>
  <si>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</si>
  <si>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</si>
  <si>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</si>
  <si>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</si>
  <si>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</si>
  <si>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</si>
  <si>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</si>
  <si>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</si>
  <si>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</si>
  <si>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</si>
  <si>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</si>
  <si>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</si>
  <si>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</si>
  <si>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</si>
  <si>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</si>
  <si>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</si>
  <si>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</si>
  <si>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</si>
  <si>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</si>
  <si>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</si>
  <si>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</si>
  <si>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</si>
  <si>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</si>
  <si>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</si>
  <si>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</si>
  <si>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</si>
  <si>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</si>
  <si>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</si>
  <si>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</si>
  <si>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</si>
  <si>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</si>
  <si>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</si>
  <si>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</si>
  <si>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</si>
  <si>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</si>
  <si>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</si>
  <si>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</si>
  <si>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</si>
  <si>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</si>
  <si>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</si>
  <si>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</si>
  <si>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</si>
  <si>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</si>
  <si>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</si>
  <si>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</si>
  <si>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</si>
  <si>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</si>
  <si>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</si>
  <si>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</si>
  <si>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</si>
  <si>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</si>
  <si>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</si>
  <si>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</si>
  <si>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</si>
  <si>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</si>
  <si>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</si>
  <si>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</si>
  <si>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</si>
  <si>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</si>
  <si>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</si>
  <si>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</si>
  <si>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</si>
  <si>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</si>
  <si>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</si>
  <si>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</si>
  <si>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</si>
  <si>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</si>
  <si>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</si>
  <si>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</si>
  <si>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</si>
  <si>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</si>
  <si>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</si>
  <si>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</si>
  <si>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</si>
  <si>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</si>
  <si>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</si>
  <si>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</si>
  <si>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</si>
  <si>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</si>
  <si>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</si>
  <si>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</si>
  <si>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</si>
  <si>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</si>
  <si>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</si>
  <si>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</si>
  <si>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</si>
  <si>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</si>
  <si>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</si>
  <si>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</si>
  <si>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</si>
  <si>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</si>
  <si>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</si>
  <si>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</si>
  <si>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</si>
  <si>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</si>
  <si>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</si>
  <si>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</si>
  <si>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</si>
  <si>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</si>
  <si>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</si>
  <si>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</si>
  <si>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</si>
  <si>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</si>
  <si>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</si>
  <si>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</si>
  <si>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</si>
  <si>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</si>
  <si>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</si>
  <si>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</si>
  <si>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</si>
  <si>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</si>
  <si>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</si>
  <si>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</si>
  <si>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</si>
  <si>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</si>
  <si>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</si>
  <si>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</si>
  <si>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</si>
  <si>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</si>
  <si>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</si>
  <si>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</si>
  <si>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</si>
  <si>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</si>
  <si>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</si>
  <si>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</si>
  <si>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</si>
  <si>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</si>
  <si>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</si>
  <si>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</si>
  <si>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</si>
  <si>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</si>
  <si>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</si>
  <si>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</si>
  <si>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</si>
  <si>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</si>
  <si>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</si>
  <si>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</si>
  <si>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</si>
  <si>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</si>
  <si>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</si>
  <si>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</si>
  <si>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</si>
  <si>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</si>
  <si>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</si>
  <si>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</si>
  <si>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</si>
  <si>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</si>
  <si>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</si>
  <si>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</si>
  <si>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</si>
  <si>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</si>
  <si>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</si>
  <si>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</si>
  <si>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</si>
  <si>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</si>
  <si>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</si>
  <si>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</si>
  <si>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</si>
  <si>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</si>
  <si>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</si>
  <si>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</si>
  <si>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</si>
  <si>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</si>
  <si>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</si>
  <si>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</si>
  <si>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</si>
  <si>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</si>
  <si>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</si>
  <si>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</si>
  <si>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</si>
  <si>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</si>
  <si>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</si>
  <si>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</si>
  <si>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</si>
  <si>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</si>
  <si>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</si>
  <si>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</si>
  <si>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</si>
  <si>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</si>
  <si>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</si>
  <si>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</si>
  <si>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</si>
  <si>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</si>
  <si>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</si>
  <si>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</si>
  <si>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</si>
  <si>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</si>
  <si>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</si>
  <si>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</si>
  <si>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</si>
  <si>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</si>
  <si>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</si>
  <si>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</si>
  <si>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</si>
  <si>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</si>
  <si>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</si>
  <si>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</si>
  <si>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</si>
  <si>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</si>
  <si>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</si>
  <si>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</si>
  <si>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</si>
  <si>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</si>
  <si>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</si>
  <si>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</si>
  <si>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</si>
  <si>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</si>
  <si>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</si>
  <si>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</si>
  <si>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</si>
  <si>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</si>
  <si>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</si>
  <si>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</si>
  <si>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</si>
  <si>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</si>
  <si>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</si>
  <si>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</si>
  <si>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</si>
  <si>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</si>
  <si>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</si>
  <si>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</si>
  <si>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</si>
  <si>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</si>
  <si>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</si>
  <si>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</si>
  <si>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</si>
  <si>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</si>
  <si>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</si>
  <si>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</si>
  <si>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</si>
  <si>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</si>
  <si>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</si>
  <si>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</si>
  <si>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</si>
  <si>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</si>
  <si>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</si>
  <si>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</si>
  <si>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</si>
  <si>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</si>
  <si>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</si>
  <si>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</si>
  <si>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</si>
  <si>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</si>
  <si>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</si>
  <si>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</si>
  <si>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</si>
  <si>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</si>
  <si>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</si>
  <si>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</si>
  <si>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</si>
  <si>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</si>
  <si>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</si>
  <si>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</si>
  <si>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</si>
  <si>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</si>
  <si>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</si>
  <si>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</si>
  <si>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</si>
  <si>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</si>
  <si>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</si>
  <si>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</si>
  <si>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</si>
  <si>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</si>
  <si>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</si>
  <si>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</si>
  <si>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</si>
  <si>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</si>
  <si>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</si>
  <si>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</si>
  <si>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</si>
  <si>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</si>
  <si>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</si>
  <si>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</si>
  <si>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</si>
  <si>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</si>
  <si>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</si>
  <si>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</si>
  <si>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</si>
  <si>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</si>
  <si>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</si>
  <si>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</si>
  <si>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</si>
  <si>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</si>
  <si>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</si>
  <si>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</si>
  <si>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</si>
  <si>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</si>
  <si>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</si>
  <si>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</si>
  <si>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</si>
  <si>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</si>
  <si>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</si>
  <si>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</si>
  <si>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</si>
  <si>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</si>
  <si>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</si>
  <si>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</si>
  <si>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</si>
  <si>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</si>
  <si>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</si>
  <si>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</si>
  <si>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</si>
  <si>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</si>
  <si>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</si>
  <si>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</si>
  <si>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</si>
  <si>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</si>
  <si>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</si>
  <si>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</si>
  <si>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</si>
  <si>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</si>
  <si>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</si>
  <si>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</si>
  <si>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</si>
  <si>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</si>
  <si>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</si>
  <si>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</si>
  <si>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</si>
  <si>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</si>
  <si>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</si>
  <si>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</si>
  <si>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</si>
  <si>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</si>
  <si>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</si>
  <si>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</si>
  <si>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</si>
  <si>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</si>
  <si>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</si>
  <si>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</si>
  <si>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</si>
  <si>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</si>
  <si>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</si>
  <si>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</si>
  <si>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</si>
  <si>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</si>
  <si>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</si>
  <si>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</si>
  <si>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</si>
  <si>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</si>
  <si>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</si>
  <si>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</si>
  <si>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</si>
  <si>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</si>
  <si>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</si>
  <si>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</si>
  <si>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</si>
  <si>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</si>
  <si>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</si>
  <si>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</si>
  <si>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</si>
  <si>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</si>
  <si>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</si>
  <si>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</si>
  <si>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</si>
  <si>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</si>
  <si>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</si>
  <si>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</si>
  <si>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</si>
  <si>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</si>
  <si>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</si>
  <si>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</si>
  <si>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</si>
  <si>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</si>
  <si>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</si>
  <si>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</si>
  <si>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</si>
  <si>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</si>
  <si>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</si>
  <si>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</si>
  <si>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</si>
  <si>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</si>
  <si>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</si>
  <si>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</si>
  <si>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</si>
  <si>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</si>
  <si>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</si>
  <si>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</si>
  <si>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</si>
  <si>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</si>
  <si>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</si>
  <si>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</si>
  <si>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</si>
  <si>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</si>
  <si>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</si>
  <si>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</si>
  <si>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</si>
  <si>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</si>
  <si>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</si>
  <si>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</si>
  <si>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</si>
  <si>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</si>
  <si>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</si>
  <si>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</si>
  <si>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</si>
  <si>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</si>
  <si>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</si>
  <si>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</si>
  <si>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</si>
  <si>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</si>
  <si>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</si>
  <si>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</si>
  <si>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</si>
  <si>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</si>
  <si>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</si>
  <si>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</si>
  <si>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</si>
  <si>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</si>
  <si>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</si>
  <si>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</si>
  <si>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</si>
  <si>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</si>
  <si>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</si>
  <si>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</si>
  <si>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</si>
  <si>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</si>
  <si>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</si>
  <si>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</si>
  <si>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</si>
  <si>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</si>
  <si>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</si>
  <si>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</si>
  <si>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</si>
  <si>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</si>
  <si>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</si>
  <si>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</si>
  <si>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</si>
  <si>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</si>
  <si>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</si>
  <si>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</si>
  <si>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</si>
  <si>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</si>
  <si>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</si>
  <si>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</si>
  <si>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</si>
  <si>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</si>
  <si>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</si>
  <si>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</si>
  <si>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</si>
  <si>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</si>
  <si>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</si>
  <si>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</si>
  <si>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</si>
  <si>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</si>
  <si>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</si>
  <si>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</si>
  <si>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</si>
  <si>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</si>
  <si>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</si>
  <si>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</si>
  <si>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</si>
  <si>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</si>
  <si>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</si>
  <si>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</si>
  <si>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</si>
  <si>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</si>
  <si>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</si>
  <si>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</si>
  <si>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</si>
  <si>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</si>
  <si>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</si>
  <si>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</si>
  <si>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</si>
  <si>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</si>
  <si>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</si>
  <si>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</si>
  <si>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</si>
  <si>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</si>
  <si>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</si>
  <si>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</si>
  <si>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</si>
  <si>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</si>
  <si>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</si>
  <si>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</si>
  <si>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</si>
  <si>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</si>
  <si>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</si>
  <si>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</si>
  <si>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</si>
  <si>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</si>
  <si>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</si>
  <si>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</si>
  <si>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</si>
  <si>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</si>
  <si>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</si>
  <si>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</si>
  <si>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</si>
  <si>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</si>
  <si>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</si>
  <si>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</si>
  <si>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</si>
  <si>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</si>
  <si>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</si>
  <si>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</si>
  <si>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</si>
  <si>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</si>
  <si>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</si>
  <si>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</si>
  <si>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</si>
  <si>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</si>
  <si>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</si>
  <si>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</si>
  <si>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</si>
  <si>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</si>
  <si>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</si>
  <si>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</si>
  <si>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</si>
  <si>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</si>
  <si>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</si>
  <si>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</si>
  <si>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</si>
  <si>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</si>
  <si>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</si>
  <si>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</si>
  <si>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</si>
  <si>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</si>
  <si>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</si>
  <si>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</si>
  <si>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</si>
  <si>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</si>
  <si>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</si>
  <si>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</si>
  <si>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</si>
  <si>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</si>
  <si>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</si>
  <si>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</si>
  <si>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</si>
  <si>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</si>
  <si>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</si>
  <si>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</si>
  <si>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</si>
  <si>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</si>
  <si>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</si>
  <si>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</si>
  <si>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</si>
  <si>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</si>
  <si>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</si>
  <si>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</si>
  <si>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</si>
  <si>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</si>
  <si>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</si>
  <si>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</si>
  <si>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</si>
  <si>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</si>
  <si>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</si>
  <si>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</si>
  <si>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</si>
  <si>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</si>
  <si>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</si>
  <si>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</si>
  <si>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</si>
  <si>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</si>
  <si>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</si>
  <si>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</si>
  <si>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</si>
  <si>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</si>
  <si>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</si>
  <si>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</si>
  <si>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</si>
  <si>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</si>
  <si>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</si>
  <si>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</si>
  <si>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</si>
  <si>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</si>
  <si>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</si>
  <si>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</si>
  <si>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</si>
  <si>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</si>
  <si>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</si>
  <si>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</si>
  <si>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</si>
  <si>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</si>
  <si>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</si>
  <si>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</si>
  <si>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</si>
  <si>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</si>
  <si>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</si>
  <si>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</si>
  <si>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</si>
  <si>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</si>
  <si>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</si>
  <si>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</si>
  <si>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</si>
  <si>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</si>
  <si>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</si>
  <si>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</si>
  <si>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</si>
  <si>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</si>
  <si>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</si>
  <si>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</si>
  <si>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</si>
  <si>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</si>
  <si>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</si>
  <si>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</si>
  <si>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</si>
  <si>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</si>
  <si>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</si>
  <si>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</si>
  <si>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</si>
  <si>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</si>
  <si>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</si>
  <si>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</si>
  <si>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</si>
  <si>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</si>
  <si>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</si>
  <si>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</si>
  <si>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</si>
  <si>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</si>
  <si>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</si>
  <si>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</si>
  <si>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</si>
  <si>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</si>
  <si>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</si>
  <si>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</si>
  <si>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</si>
  <si>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</si>
  <si>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</si>
  <si>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</si>
  <si>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</si>
  <si>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</si>
  <si>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</si>
  <si>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</si>
  <si>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</si>
  <si>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</si>
  <si>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</si>
  <si>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</si>
  <si>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</si>
  <si>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</si>
  <si>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</si>
  <si>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</si>
  <si>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</si>
  <si>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</si>
  <si>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</si>
  <si>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</si>
  <si>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</si>
  <si>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</si>
  <si>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</si>
  <si>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</si>
  <si>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</si>
  <si>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</si>
  <si>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</si>
  <si>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</si>
  <si>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</si>
  <si>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</si>
  <si>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</si>
  <si>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</si>
  <si>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</si>
  <si>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</si>
  <si>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</si>
  <si>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</si>
  <si>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</si>
  <si>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</si>
  <si>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</si>
  <si>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</si>
  <si>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</si>
  <si>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</si>
  <si>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</si>
  <si>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</si>
  <si>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</si>
  <si>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</si>
  <si>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</si>
  <si>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</si>
  <si>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</si>
  <si>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</si>
  <si>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</si>
  <si>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</si>
  <si>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</si>
  <si>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</si>
  <si>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</si>
  <si>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</si>
  <si>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</si>
  <si>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</si>
  <si>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</si>
  <si>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</si>
  <si>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</si>
  <si>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</si>
  <si>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</si>
  <si>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</si>
  <si>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</si>
  <si>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</si>
  <si>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</si>
  <si>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</si>
  <si>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</si>
  <si>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</si>
  <si>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</si>
  <si>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</si>
  <si>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</si>
  <si>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</si>
  <si>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</si>
  <si>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</si>
  <si>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</si>
  <si>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</si>
  <si>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</si>
  <si>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</si>
  <si>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</si>
  <si>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</si>
  <si>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</si>
  <si>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</si>
  <si>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</si>
  <si>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</si>
  <si>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</si>
  <si>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</si>
  <si>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</si>
  <si>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</si>
  <si>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</si>
  <si>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</si>
  <si>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</si>
  <si>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</si>
  <si>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</si>
  <si>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</si>
  <si>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</si>
  <si>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</si>
  <si>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</si>
  <si>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</si>
  <si>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</si>
  <si>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</si>
  <si>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</si>
  <si>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</si>
  <si>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</si>
  <si>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</si>
  <si>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</si>
  <si>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</si>
  <si>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</si>
  <si>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</si>
  <si>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</si>
  <si>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</si>
  <si>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</si>
  <si>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</si>
  <si>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</si>
  <si>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</si>
  <si>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</si>
  <si>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</si>
  <si>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</si>
  <si>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</si>
  <si>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</si>
  <si>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</si>
  <si>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</si>
  <si>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</si>
  <si>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</si>
  <si>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</si>
  <si>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</si>
  <si>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</si>
  <si>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</si>
  <si>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</si>
  <si>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</si>
  <si>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</si>
  <si>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</si>
  <si>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</si>
  <si>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</si>
  <si>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</si>
  <si>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</si>
  <si>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</si>
  <si>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</si>
  <si>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</si>
  <si>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</si>
  <si>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</si>
  <si>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</si>
  <si>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</si>
  <si>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</si>
  <si>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</si>
  <si>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</si>
  <si>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</si>
  <si>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</si>
  <si>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</si>
  <si>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</si>
  <si>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</si>
  <si>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</si>
  <si>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</si>
  <si>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</si>
  <si>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</si>
  <si>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</si>
  <si>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</si>
  <si>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</si>
  <si>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</si>
  <si>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</si>
  <si>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</si>
  <si>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</si>
  <si>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</si>
  <si>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</si>
  <si>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</si>
  <si>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</si>
  <si>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</si>
  <si>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</si>
  <si>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</si>
  <si>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</si>
  <si>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</si>
  <si>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</si>
  <si>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</si>
  <si>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</si>
  <si>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</si>
  <si>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</si>
  <si>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</si>
  <si>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</si>
  <si>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</si>
  <si>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</si>
  <si>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</si>
  <si>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</si>
  <si>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</si>
  <si>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</si>
  <si>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</si>
  <si>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</si>
  <si>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</si>
  <si>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</si>
  <si>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</si>
  <si>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</si>
  <si>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</si>
  <si>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</si>
  <si>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</si>
  <si>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</si>
  <si>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</si>
  <si>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</si>
  <si>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</si>
  <si>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</si>
  <si>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</si>
  <si>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</si>
  <si>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</si>
  <si>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</si>
  <si>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</si>
  <si>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</si>
  <si>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</si>
  <si>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</si>
  <si>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</si>
  <si>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</si>
  <si>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</si>
  <si>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</si>
  <si>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</si>
  <si>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</si>
  <si>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</si>
  <si>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</si>
  <si>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</si>
  <si>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</si>
  <si>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</si>
  <si>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</si>
  <si>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</si>
  <si>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</si>
  <si>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</si>
  <si>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</si>
  <si>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</si>
  <si>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</si>
  <si>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</si>
  <si>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</si>
  <si>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</si>
  <si>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</si>
  <si>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</si>
  <si>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</si>
  <si>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</si>
  <si>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</si>
  <si>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</si>
  <si>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</si>
  <si>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</si>
  <si>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</si>
  <si>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</si>
  <si>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</si>
  <si>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</si>
  <si>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</si>
  <si>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</si>
  <si>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</si>
  <si>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</si>
  <si>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</si>
  <si>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</si>
  <si>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</si>
  <si>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</si>
  <si>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</si>
  <si>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</si>
  <si>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</si>
  <si>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</si>
  <si>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</si>
  <si>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</si>
  <si>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</si>
  <si>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</si>
  <si>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</si>
  <si>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</si>
  <si>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</si>
  <si>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</si>
  <si>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</si>
  <si>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</si>
  <si>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</si>
  <si>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</si>
  <si>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</si>
  <si>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</si>
  <si>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</si>
  <si>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</si>
  <si>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</si>
  <si>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</si>
  <si>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</si>
  <si>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</si>
  <si>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</si>
  <si>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</si>
  <si>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</si>
  <si>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</si>
  <si>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</si>
  <si>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</si>
  <si>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</si>
  <si>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</si>
  <si>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</si>
  <si>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</si>
  <si>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</si>
  <si>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</si>
  <si>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</si>
  <si>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</si>
  <si>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</si>
  <si>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</si>
  <si>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</si>
  <si>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</si>
  <si>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</si>
  <si>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</si>
  <si>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</si>
  <si>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</si>
  <si>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</si>
  <si>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</si>
  <si>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</si>
  <si>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</si>
  <si>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</si>
  <si>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</si>
  <si>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</si>
  <si>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</si>
  <si>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</si>
  <si>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</si>
  <si>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</si>
  <si>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</si>
  <si>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</si>
  <si>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</si>
  <si>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</si>
  <si>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</si>
  <si>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</si>
  <si>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</si>
  <si>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</si>
  <si>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</si>
  <si>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</si>
  <si>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</si>
  <si>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</si>
  <si>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</si>
  <si>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</si>
  <si>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</si>
  <si>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</si>
  <si>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</si>
  <si>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</si>
  <si>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</si>
  <si>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</si>
  <si>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</si>
  <si>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</si>
  <si>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</si>
  <si>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</si>
  <si>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</si>
  <si>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</si>
  <si>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</si>
  <si>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</si>
  <si>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</si>
  <si>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</si>
  <si>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</si>
  <si>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</si>
  <si>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</si>
  <si>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</si>
  <si>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</si>
  <si>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</si>
  <si>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</si>
  <si>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</si>
  <si>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</si>
  <si>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</si>
  <si>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</si>
  <si>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</si>
  <si>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</si>
  <si>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</si>
  <si>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</si>
  <si>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</si>
  <si>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</si>
  <si>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</si>
  <si>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</si>
  <si>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</si>
  <si>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</si>
  <si>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</si>
  <si>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</si>
  <si>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</si>
  <si>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</si>
  <si>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</si>
  <si>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</si>
  <si>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</si>
  <si>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</si>
  <si>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</si>
  <si>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</si>
  <si>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</si>
  <si>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</si>
  <si>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</si>
  <si>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</si>
  <si>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</si>
  <si>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</si>
  <si>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</si>
  <si>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</si>
  <si>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</si>
  <si>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</si>
  <si>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</si>
  <si>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</si>
  <si>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</si>
  <si>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</si>
  <si>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</si>
  <si>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</si>
  <si>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</si>
  <si>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</si>
  <si>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</si>
  <si>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</si>
  <si>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</si>
  <si>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</si>
  <si>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</si>
  <si>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</si>
  <si>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</si>
  <si>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</si>
  <si>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</si>
  <si>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</si>
  <si>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</si>
  <si>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</si>
  <si>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</si>
  <si>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</si>
  <si>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</si>
  <si>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</si>
  <si>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</si>
  <si>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</si>
  <si>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</si>
  <si>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</si>
  <si>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</si>
  <si>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</si>
  <si>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</si>
  <si>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</si>
  <si>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</si>
  <si>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</si>
  <si>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</si>
  <si>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</si>
  <si>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</si>
  <si>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</si>
  <si>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</si>
  <si>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</si>
  <si>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</si>
  <si>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</si>
  <si>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</si>
  <si>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</si>
  <si>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</si>
  <si>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</si>
  <si>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</si>
  <si>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</si>
  <si>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</si>
  <si>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</si>
  <si>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</si>
  <si>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</si>
  <si>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</si>
  <si>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</si>
  <si>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</si>
  <si>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</si>
  <si>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</si>
  <si>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</si>
  <si>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</si>
  <si>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</si>
  <si>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</si>
  <si>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</si>
  <si>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</si>
  <si>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</si>
  <si>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</si>
  <si>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</si>
  <si>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</si>
  <si>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</si>
  <si>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</si>
  <si>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</si>
  <si>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</si>
  <si>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</si>
  <si>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</si>
  <si>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</si>
  <si>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</si>
  <si>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</si>
  <si>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</si>
  <si>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</si>
  <si>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</si>
  <si>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</si>
  <si>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</si>
  <si>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</si>
  <si>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</si>
  <si>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</si>
  <si>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</si>
  <si>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</si>
  <si>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</si>
  <si>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</si>
  <si>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</si>
  <si>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</si>
  <si>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</si>
  <si>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</si>
  <si>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</si>
  <si>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</si>
  <si>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</si>
  <si>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</si>
  <si>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</si>
  <si>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</si>
  <si>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</si>
  <si>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</si>
  <si>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</si>
  <si>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</si>
  <si>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</si>
  <si>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</si>
  <si>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</si>
  <si>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</si>
  <si>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</si>
  <si>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</si>
  <si>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</si>
  <si>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</si>
  <si>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</si>
  <si>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</si>
  <si>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</si>
  <si>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</si>
  <si>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</si>
  <si>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</si>
  <si>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</si>
  <si>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</si>
  <si>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</si>
  <si>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</si>
  <si>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</si>
  <si>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</si>
  <si>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</si>
  <si>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</si>
  <si>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</si>
  <si>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</si>
  <si>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</si>
  <si>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</si>
  <si>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</si>
  <si>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</si>
  <si>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</si>
  <si>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</si>
  <si>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</si>
  <si>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</si>
  <si>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</si>
  <si>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</si>
  <si>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</si>
  <si>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</si>
  <si>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</si>
  <si>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</si>
  <si>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</si>
  <si>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</si>
  <si>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</si>
  <si>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</si>
  <si>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</si>
  <si>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</si>
  <si>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</si>
  <si>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</si>
  <si>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</si>
  <si>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</si>
  <si>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</si>
  <si>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</si>
  <si>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</si>
  <si>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</si>
  <si>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</si>
  <si>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</si>
  <si>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</si>
  <si>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</si>
  <si>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</si>
  <si>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</si>
  <si>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</si>
  <si>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</si>
  <si>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</si>
  <si>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</si>
  <si>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</si>
  <si>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</si>
  <si>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</si>
  <si>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</si>
  <si>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</si>
  <si>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</si>
  <si>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</si>
  <si>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</si>
  <si>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</si>
  <si>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</si>
  <si>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</si>
  <si>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</si>
  <si>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</si>
  <si>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</si>
  <si>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</si>
  <si>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</si>
  <si>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</si>
  <si>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</si>
  <si>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</si>
  <si>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</si>
  <si>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</si>
  <si>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</si>
  <si>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</si>
  <si>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</si>
  <si>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</si>
  <si>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</si>
  <si>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</si>
  <si>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</si>
  <si>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</si>
  <si>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</si>
  <si>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</si>
  <si>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</si>
  <si>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</si>
  <si>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</si>
  <si>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</si>
  <si>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</si>
  <si>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</si>
  <si>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</si>
  <si>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</si>
  <si>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</si>
  <si>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</si>
  <si>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</si>
  <si>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</si>
  <si>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</si>
  <si>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</si>
  <si>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</si>
  <si>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</si>
  <si>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</si>
  <si>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</si>
  <si>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</si>
  <si>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</si>
  <si>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</si>
  <si>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</si>
  <si>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</si>
  <si>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</si>
  <si>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</si>
  <si>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</si>
  <si>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</si>
  <si>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</si>
  <si>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</si>
  <si>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</si>
  <si>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</si>
  <si>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</si>
  <si>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</si>
  <si>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</si>
  <si>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</si>
  <si>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</si>
  <si>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</si>
  <si>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</si>
  <si>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</si>
  <si>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</si>
  <si>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</si>
  <si>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</si>
  <si>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</si>
  <si>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</si>
  <si>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</si>
  <si>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</si>
  <si>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</si>
  <si>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</si>
  <si>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</si>
  <si>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</si>
  <si>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</si>
  <si>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</si>
  <si>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</si>
  <si>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</si>
  <si>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</si>
  <si>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</si>
  <si>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</si>
  <si>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</si>
  <si>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</si>
  <si>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</si>
  <si>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</si>
  <si>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</si>
  <si>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</si>
  <si>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</si>
  <si>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</si>
  <si>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</si>
  <si>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</si>
  <si>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</si>
  <si>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</si>
  <si>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</si>
  <si>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</si>
  <si>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</si>
  <si>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</si>
  <si>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</si>
  <si>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</si>
  <si>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</si>
  <si>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</si>
  <si>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</si>
  <si>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</si>
  <si>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</si>
  <si>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</si>
  <si>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</si>
  <si>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</si>
  <si>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</si>
  <si>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</si>
  <si>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</si>
  <si>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</si>
  <si>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</si>
  <si>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</si>
  <si>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</si>
  <si>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</si>
  <si>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</si>
  <si>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</si>
  <si>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</si>
  <si>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</si>
  <si>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</si>
  <si>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</si>
  <si>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</si>
  <si>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</si>
  <si>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</si>
  <si>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</si>
  <si>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</si>
  <si>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</si>
  <si>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</si>
  <si>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</si>
  <si>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</si>
  <si>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</si>
  <si>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</si>
  <si>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</si>
  <si>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</si>
  <si>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</si>
  <si>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</si>
  <si>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</si>
  <si>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</si>
  <si>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</si>
  <si>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</si>
  <si>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</si>
  <si>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</si>
  <si>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</si>
  <si>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</si>
  <si>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</si>
  <si>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</si>
  <si>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</si>
  <si>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</si>
  <si>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</si>
  <si>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</si>
  <si>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</si>
  <si>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</si>
  <si>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</si>
  <si>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</si>
  <si>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</si>
  <si>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</si>
  <si>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</si>
  <si>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</si>
  <si>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</si>
  <si>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</si>
  <si>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</si>
  <si>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</si>
  <si>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</si>
  <si>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</si>
  <si>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</si>
  <si>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</si>
  <si>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</si>
  <si>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</si>
  <si>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</si>
  <si>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</si>
  <si>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</si>
  <si>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</si>
  <si>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</si>
  <si>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</si>
  <si>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</si>
  <si>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</si>
  <si>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</si>
  <si>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</si>
  <si>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</si>
  <si>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</si>
  <si>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</si>
  <si>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</si>
  <si>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</si>
  <si>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</si>
  <si>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</si>
  <si>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</si>
  <si>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</si>
  <si>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</si>
  <si>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</si>
  <si>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</si>
  <si>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</si>
  <si>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</si>
  <si>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</si>
  <si>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</si>
  <si>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</si>
  <si>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</si>
  <si>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</si>
  <si>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</si>
  <si>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</si>
  <si>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</si>
  <si>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</si>
  <si>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</si>
  <si>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</si>
  <si>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</si>
  <si>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</si>
  <si>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</si>
  <si>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</si>
  <si>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</si>
  <si>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</si>
  <si>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</si>
  <si>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</si>
  <si>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</si>
  <si>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</si>
  <si>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</si>
  <si>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</si>
  <si>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</si>
  <si>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</si>
  <si>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</si>
  <si>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</si>
  <si>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</si>
  <si>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</si>
  <si>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</si>
  <si>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</si>
  <si>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</si>
  <si>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</si>
  <si>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</si>
  <si>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</si>
  <si>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</si>
  <si>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</si>
  <si>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</si>
  <si>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</si>
  <si>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</si>
  <si>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</si>
  <si>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</si>
  <si>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</si>
  <si>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</si>
  <si>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</si>
  <si>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</si>
  <si>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</si>
  <si>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</si>
  <si>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</si>
  <si>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</si>
  <si>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</si>
  <si>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</si>
  <si>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</si>
  <si>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</si>
  <si>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</si>
  <si>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</si>
  <si>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</si>
  <si>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</si>
  <si>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</si>
  <si>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</si>
  <si>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</si>
  <si>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</si>
  <si>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</si>
  <si>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</si>
  <si>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</si>
  <si>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</si>
  <si>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</si>
  <si>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</si>
  <si>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</si>
  <si>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</si>
  <si>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</si>
  <si>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</si>
  <si>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</si>
  <si>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</si>
  <si>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</si>
  <si>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</si>
  <si>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</si>
  <si>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</si>
  <si>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</si>
  <si>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</si>
  <si>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</si>
  <si>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</si>
  <si>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</si>
  <si>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</si>
  <si>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</si>
  <si>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</si>
  <si>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</si>
  <si>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</si>
  <si>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</si>
  <si>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</si>
  <si>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</si>
  <si>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</si>
  <si>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</si>
  <si>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</si>
  <si>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</si>
  <si>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</si>
  <si>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</si>
  <si>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</si>
  <si>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</si>
  <si>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</si>
  <si>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</si>
  <si>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</si>
  <si>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</si>
  <si>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</si>
  <si>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</si>
  <si>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</si>
  <si>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</si>
  <si>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</si>
  <si>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</si>
  <si>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</si>
  <si>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</si>
  <si>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</si>
  <si>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</si>
  <si>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</si>
  <si>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</si>
  <si>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</si>
  <si>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</si>
  <si>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</si>
  <si>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</si>
  <si>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</si>
  <si>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</si>
  <si>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</si>
  <si>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</si>
  <si>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</si>
  <si>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</si>
  <si>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</si>
  <si>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</si>
  <si>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</si>
  <si>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</si>
  <si>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</si>
  <si>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</si>
  <si>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</si>
  <si>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</si>
  <si>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</si>
  <si>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</si>
  <si>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</si>
  <si>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</si>
  <si>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</si>
  <si>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</si>
  <si>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</si>
  <si>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</si>
  <si>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</si>
  <si>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</si>
  <si>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</si>
  <si>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</si>
  <si>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</si>
  <si>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</si>
  <si>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</si>
  <si>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</si>
  <si>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</si>
  <si>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</si>
  <si>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</si>
  <si>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</si>
  <si>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</si>
  <si>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</si>
  <si>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</si>
  <si>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</si>
  <si>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</si>
  <si>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</si>
  <si>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</si>
  <si>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</si>
  <si>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</si>
  <si>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</si>
  <si>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</si>
  <si>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</si>
  <si>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</si>
  <si>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</si>
  <si>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</si>
  <si>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</si>
  <si>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</si>
  <si>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</si>
  <si>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</si>
  <si>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</si>
  <si>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</si>
  <si>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</si>
  <si>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</si>
  <si>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</si>
  <si>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</si>
  <si>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</si>
  <si>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</si>
  <si>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</si>
  <si>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</si>
  <si>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</si>
  <si>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</si>
  <si>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</si>
  <si>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</si>
  <si>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</si>
  <si>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</si>
  <si>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</si>
  <si>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</si>
  <si>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</si>
  <si>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</si>
  <si>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</si>
  <si>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</si>
  <si>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</si>
  <si>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</si>
  <si>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</si>
  <si>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</si>
  <si>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</si>
  <si>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</si>
  <si>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</si>
  <si>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</si>
  <si>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</si>
  <si>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</si>
  <si>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</si>
  <si>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</si>
  <si>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</si>
  <si>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</si>
  <si>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</si>
  <si>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</si>
  <si>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</si>
  <si>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</si>
  <si>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</si>
  <si>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</si>
  <si>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</si>
  <si>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</si>
  <si>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</si>
  <si>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</si>
  <si>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</si>
  <si>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</si>
  <si>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</si>
  <si>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</si>
  <si>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</si>
  <si>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</si>
  <si>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</si>
  <si>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</si>
  <si>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</si>
  <si>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</si>
  <si>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</si>
  <si>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</si>
  <si>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</si>
  <si>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</si>
  <si>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</si>
  <si>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</si>
  <si>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</si>
  <si>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</si>
  <si>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</si>
  <si>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</si>
  <si>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</si>
  <si>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</si>
  <si>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</si>
  <si>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</si>
  <si>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</si>
  <si>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</si>
  <si>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</si>
  <si>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</si>
  <si>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</si>
  <si>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</si>
  <si>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</si>
  <si>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</si>
  <si>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</si>
  <si>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</si>
  <si>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</si>
  <si>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</si>
  <si>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</si>
  <si>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</si>
  <si>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</si>
  <si>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</si>
  <si>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</si>
  <si>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</si>
  <si>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</si>
  <si>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</si>
  <si>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</si>
  <si>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</si>
  <si>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</si>
  <si>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</si>
  <si>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</si>
  <si>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</si>
  <si>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</si>
  <si>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</si>
  <si>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</si>
  <si>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</si>
  <si>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</si>
  <si>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</si>
  <si>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</si>
  <si>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</si>
  <si>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</si>
  <si>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</si>
  <si>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</si>
  <si>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</si>
  <si>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</si>
  <si>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</si>
  <si>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</si>
  <si>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</si>
  <si>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</si>
  <si>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</si>
  <si>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</si>
  <si>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</si>
  <si>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</si>
  <si>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</si>
  <si>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</si>
  <si>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</si>
  <si>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</si>
  <si>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</si>
  <si>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</si>
  <si>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</si>
  <si>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</si>
  <si>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</si>
  <si>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</si>
  <si>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</si>
  <si>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</si>
  <si>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</si>
  <si>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</si>
  <si>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</si>
  <si>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</si>
  <si>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</si>
  <si>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</si>
  <si>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</si>
  <si>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</si>
  <si>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</si>
  <si>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</si>
  <si>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</si>
  <si>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</si>
  <si>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</si>
  <si>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</si>
  <si>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</si>
  <si>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</si>
  <si>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</si>
  <si>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</si>
  <si>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</si>
  <si>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</si>
  <si>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</si>
  <si>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</si>
  <si>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</si>
  <si>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</si>
  <si>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</si>
  <si>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</si>
  <si>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</si>
  <si>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</si>
  <si>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</si>
  <si>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</si>
  <si>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</si>
  <si>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</si>
  <si>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</si>
  <si>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</si>
  <si>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</si>
  <si>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</si>
  <si>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</si>
  <si>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</si>
  <si>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</si>
  <si>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</si>
  <si>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</si>
  <si>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</si>
  <si>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</si>
  <si>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</si>
  <si>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</si>
  <si>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</si>
  <si>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</si>
  <si>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</si>
  <si>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</si>
  <si>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</si>
  <si>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</si>
  <si>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</si>
  <si>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</si>
  <si>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</si>
  <si>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</si>
  <si>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</si>
  <si>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</si>
  <si>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</si>
  <si>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</si>
  <si>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</si>
  <si>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</si>
  <si>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</si>
  <si>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</si>
  <si>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</si>
  <si>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</si>
  <si>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</si>
  <si>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</si>
  <si>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</si>
  <si>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</si>
  <si>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</si>
  <si>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</si>
  <si>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</si>
  <si>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</si>
  <si>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</si>
  <si>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</si>
  <si>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</si>
  <si>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</si>
  <si>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</si>
  <si>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</si>
  <si>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</si>
  <si>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</si>
  <si>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</si>
  <si>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</si>
  <si>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</si>
  <si>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</si>
  <si>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</si>
  <si>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</si>
  <si>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</si>
  <si>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</si>
  <si>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</si>
  <si>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</si>
  <si>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</si>
  <si>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</si>
  <si>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</si>
  <si>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</si>
  <si>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</si>
  <si>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</si>
  <si>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</si>
  <si>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</si>
  <si>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</si>
  <si>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</si>
  <si>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</si>
  <si>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</si>
  <si>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</si>
  <si>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</si>
  <si>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</si>
  <si>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</si>
  <si>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</si>
  <si>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</si>
  <si>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</si>
  <si>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</si>
  <si>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</si>
  <si>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</si>
  <si>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</si>
  <si>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</si>
  <si>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</si>
  <si>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</si>
  <si>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</si>
  <si>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</si>
  <si>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</si>
  <si>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</si>
  <si>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</si>
  <si>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</si>
  <si>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</si>
  <si>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</si>
  <si>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</si>
  <si>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</si>
  <si>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</si>
  <si>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</si>
  <si>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</si>
  <si>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</si>
  <si>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</si>
  <si>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</si>
  <si>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</si>
  <si>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</si>
  <si>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</si>
  <si>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</si>
  <si>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</si>
  <si>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</si>
  <si>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</si>
  <si>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</si>
  <si>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</si>
  <si>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</si>
  <si>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</si>
  <si>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</si>
  <si>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</si>
  <si>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</si>
  <si>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</si>
  <si>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</si>
  <si>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</si>
  <si>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</si>
  <si>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</si>
  <si>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</si>
  <si>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</si>
  <si>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</si>
  <si>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</si>
  <si>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</si>
  <si>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</si>
  <si>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</si>
  <si>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</si>
  <si>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</si>
  <si>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</si>
  <si>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</si>
  <si>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</si>
  <si>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</si>
  <si>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</si>
  <si>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</si>
  <si>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</si>
  <si>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</si>
  <si>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</si>
  <si>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</si>
  <si>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</si>
  <si>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</si>
  <si>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</si>
  <si>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</si>
  <si>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</si>
  <si>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</si>
  <si>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</si>
  <si>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</si>
  <si>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</si>
  <si>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</si>
  <si>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</si>
  <si>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</si>
  <si>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</si>
  <si>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</si>
  <si>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</si>
  <si>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</si>
  <si>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</si>
  <si>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</si>
  <si>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</si>
  <si>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</si>
  <si>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</si>
  <si>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</si>
  <si>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</si>
  <si>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</si>
  <si>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</si>
  <si>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</si>
  <si>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</si>
  <si>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</si>
  <si>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</si>
  <si>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</si>
  <si>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</si>
  <si>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</si>
  <si>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</si>
  <si>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</si>
  <si>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</si>
  <si>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</si>
  <si>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</si>
  <si>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</si>
  <si>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</si>
  <si>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</si>
  <si>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</si>
  <si>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</si>
  <si>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</si>
  <si>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</si>
  <si>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</si>
  <si>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</si>
  <si>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</si>
  <si>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</si>
  <si>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</si>
  <si>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</si>
  <si>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</si>
  <si>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</si>
  <si>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</si>
  <si>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</si>
  <si>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</si>
  <si>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</si>
  <si>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</si>
  <si>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</si>
  <si>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</si>
  <si>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</si>
  <si>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</si>
  <si>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</si>
  <si>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</si>
  <si>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</si>
  <si>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</si>
  <si>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</si>
  <si>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</si>
  <si>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</si>
  <si>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</si>
  <si>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</si>
  <si>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</si>
  <si>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</si>
  <si>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</si>
  <si>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</si>
  <si>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</si>
  <si>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</si>
  <si>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</si>
  <si>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</si>
  <si>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</si>
  <si>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</si>
  <si>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</si>
  <si>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</si>
  <si>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</si>
  <si>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</si>
  <si>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</si>
  <si>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</si>
  <si>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</si>
  <si>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</si>
  <si>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</si>
  <si>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</si>
  <si>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</si>
  <si>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</si>
  <si>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</si>
  <si>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</si>
  <si>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</si>
  <si>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</si>
  <si>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</si>
  <si>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</si>
  <si>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</si>
  <si>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</si>
  <si>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</si>
  <si>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</si>
  <si>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</si>
  <si>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</si>
  <si>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</si>
  <si>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</si>
  <si>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</si>
  <si>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</si>
  <si>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</si>
  <si>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</si>
  <si>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</si>
  <si>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</si>
  <si>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</si>
  <si>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</si>
  <si>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</si>
  <si>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</si>
  <si>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</si>
  <si>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</si>
  <si>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</si>
  <si>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</si>
  <si>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</si>
  <si>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</si>
  <si>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</si>
  <si>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</si>
  <si>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</si>
  <si>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</si>
  <si>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</si>
  <si>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</si>
  <si>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</si>
  <si>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</si>
  <si>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</si>
  <si>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</si>
  <si>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</si>
  <si>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</si>
  <si>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</si>
  <si>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</si>
  <si>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</si>
  <si>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</si>
  <si>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</si>
  <si>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</si>
  <si>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</si>
  <si>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</si>
  <si>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</si>
  <si>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</si>
  <si>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</si>
  <si>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</si>
  <si>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</si>
  <si>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</si>
  <si>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</si>
  <si>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</si>
  <si>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</si>
  <si>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</si>
  <si>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</si>
  <si>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</si>
  <si>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</si>
  <si>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</si>
  <si>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</si>
  <si>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</si>
  <si>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</si>
  <si>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</si>
  <si>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</si>
  <si>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</si>
  <si>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</si>
  <si>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</si>
  <si>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</si>
  <si>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</si>
  <si>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</si>
  <si>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</si>
  <si>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</si>
  <si>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</si>
  <si>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</si>
  <si>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</si>
  <si>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</si>
  <si>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</si>
  <si>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</si>
  <si>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</si>
  <si>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</si>
  <si>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</si>
  <si>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</si>
  <si>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</si>
  <si>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</si>
  <si>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</si>
  <si>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</si>
  <si>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</si>
  <si>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</si>
  <si>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</si>
  <si>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</si>
  <si>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</si>
  <si>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</si>
  <si>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</si>
  <si>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</si>
  <si>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</si>
  <si>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</si>
  <si>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</si>
  <si>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</si>
  <si>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</si>
  <si>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</si>
  <si>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</si>
  <si>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</si>
  <si>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</si>
  <si>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</si>
  <si>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</si>
  <si>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</si>
  <si>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</si>
  <si>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</si>
  <si>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</si>
  <si>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</si>
  <si>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</si>
  <si>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</si>
  <si>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</si>
  <si>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</si>
  <si>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</si>
  <si>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</si>
  <si>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</si>
  <si>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</si>
  <si>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</si>
  <si>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</si>
  <si>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</si>
  <si>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</si>
  <si>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</si>
  <si>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</si>
  <si>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</si>
  <si>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</si>
  <si>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</si>
  <si>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</si>
  <si>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</si>
  <si>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</si>
  <si>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</si>
  <si>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</si>
  <si>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</si>
  <si>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</si>
  <si>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</si>
  <si>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</si>
  <si>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</si>
  <si>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</si>
  <si>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</si>
  <si>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</si>
  <si>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</si>
  <si>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</si>
  <si>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</si>
  <si>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</si>
  <si>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</si>
  <si>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</si>
  <si>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</si>
  <si>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</si>
  <si>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</si>
  <si>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</si>
  <si>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</si>
  <si>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</si>
  <si>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</si>
  <si>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</si>
  <si>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</si>
  <si>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</si>
  <si>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</si>
  <si>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</si>
  <si>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</si>
  <si>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</si>
  <si>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</si>
  <si>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</si>
  <si>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</si>
  <si>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</si>
  <si>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</si>
  <si>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</si>
  <si>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</si>
  <si>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</si>
  <si>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</si>
  <si>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</si>
  <si>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</si>
  <si>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</si>
  <si>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</si>
  <si>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</si>
  <si>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</si>
  <si>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</si>
  <si>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</si>
  <si>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</si>
  <si>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</si>
  <si>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</si>
  <si>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</si>
  <si>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</si>
  <si>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</si>
  <si>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</si>
  <si>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</si>
  <si>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</si>
  <si>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</si>
  <si>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</si>
  <si>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</si>
  <si>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</si>
  <si>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</si>
  <si>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</si>
  <si>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</si>
  <si>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</si>
  <si>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</si>
  <si>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</si>
  <si>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</si>
  <si>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</si>
  <si>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</si>
  <si>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</si>
  <si>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</si>
  <si>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</si>
  <si>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</si>
  <si>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</si>
  <si>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</si>
  <si>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</si>
  <si>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</si>
  <si>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</si>
  <si>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</si>
  <si>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</si>
  <si>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</si>
  <si>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</si>
  <si>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</si>
  <si>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</si>
  <si>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</si>
  <si>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</si>
  <si>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</si>
  <si>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</si>
  <si>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</si>
  <si>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</si>
  <si>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</si>
  <si>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</si>
  <si>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</si>
  <si>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</si>
  <si>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</si>
  <si>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</si>
  <si>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</si>
  <si>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</si>
  <si>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</si>
  <si>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</si>
  <si>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</si>
  <si>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</si>
  <si>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</si>
  <si>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</si>
  <si>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</si>
  <si>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</si>
  <si>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</si>
  <si>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</si>
  <si>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</si>
  <si>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</si>
  <si>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</si>
  <si>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</si>
  <si>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</si>
  <si>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</si>
  <si>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</si>
  <si>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</si>
  <si>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</si>
  <si>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</si>
  <si>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</si>
  <si>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</si>
  <si>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</si>
  <si>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</si>
  <si>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</si>
  <si>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</si>
  <si>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</si>
  <si>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</si>
  <si>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</si>
  <si>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</si>
  <si>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</si>
  <si>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</si>
  <si>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</si>
  <si>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</si>
  <si>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</si>
  <si>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</si>
  <si>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</si>
  <si>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</si>
  <si>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</si>
  <si>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</si>
  <si>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</si>
  <si>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</si>
  <si>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</si>
  <si>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</si>
  <si>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</si>
  <si>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</si>
  <si>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</si>
  <si>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</si>
  <si>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</si>
  <si>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</si>
  <si>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</si>
  <si>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</si>
  <si>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</si>
  <si>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</si>
  <si>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</si>
  <si>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</si>
  <si>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</si>
  <si>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</si>
  <si>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</si>
  <si>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</si>
  <si>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</si>
  <si>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</si>
  <si>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</si>
  <si>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</si>
  <si>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</si>
  <si>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</si>
  <si>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</si>
  <si>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</si>
  <si>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</si>
  <si>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</si>
  <si>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</si>
  <si>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</si>
  <si>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</si>
  <si>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</si>
  <si>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</si>
  <si>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</si>
  <si>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</si>
  <si>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</si>
  <si>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</si>
  <si>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</si>
  <si>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</si>
  <si>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</si>
  <si>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</si>
  <si>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</si>
  <si>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</si>
  <si>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</si>
  <si>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</si>
  <si>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</si>
  <si>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</si>
  <si>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</si>
  <si>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</si>
  <si>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</si>
  <si>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</si>
  <si>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</si>
  <si>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</si>
  <si>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</si>
  <si>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</si>
  <si>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</si>
  <si>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</si>
  <si>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</si>
  <si>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</si>
  <si>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</si>
  <si>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</si>
  <si>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</si>
  <si>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</si>
  <si>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</si>
  <si>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</si>
  <si>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</si>
  <si>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</si>
  <si>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</si>
  <si>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</si>
  <si>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</si>
  <si>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</si>
  <si>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</si>
  <si>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</si>
  <si>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</si>
  <si>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</si>
  <si>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</si>
  <si>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</si>
  <si>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</si>
  <si>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</si>
  <si>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</si>
  <si>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</si>
  <si>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</si>
  <si>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</si>
  <si>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</si>
  <si>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</si>
  <si>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</si>
  <si>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</si>
  <si>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</si>
  <si>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</si>
  <si>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</si>
  <si>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</si>
  <si>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</si>
  <si>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</si>
  <si>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</si>
  <si>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</si>
  <si>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</si>
  <si>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</si>
  <si>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</si>
  <si>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</si>
  <si>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</si>
  <si>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</si>
  <si>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</si>
  <si>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</si>
  <si>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</si>
  <si>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</si>
  <si>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</si>
  <si>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</si>
  <si>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</si>
  <si>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</si>
  <si>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</si>
  <si>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</si>
  <si>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</si>
  <si>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</si>
  <si>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</si>
  <si>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</si>
  <si>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</si>
  <si>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</si>
  <si>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</si>
  <si>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</si>
  <si>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</si>
  <si>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</si>
  <si>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</si>
  <si>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</si>
  <si>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</si>
  <si>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</si>
  <si>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</si>
  <si>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</si>
  <si>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</si>
  <si>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</si>
  <si>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</si>
  <si>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</si>
  <si>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</si>
  <si>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</si>
  <si>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</si>
  <si>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</si>
  <si>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</si>
  <si>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</si>
  <si>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</si>
  <si>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</si>
  <si>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</si>
  <si>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</si>
  <si>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</si>
  <si>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</si>
  <si>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</si>
  <si>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</si>
  <si>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</si>
  <si>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</si>
  <si>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</si>
  <si>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</si>
  <si>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</si>
  <si>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</si>
  <si>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</si>
  <si>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</si>
  <si>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</si>
  <si>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</si>
  <si>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</si>
  <si>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</si>
  <si>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</si>
  <si>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</si>
  <si>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</si>
  <si>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</si>
  <si>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</si>
  <si>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</si>
  <si>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</si>
  <si>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</si>
  <si>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</si>
  <si>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</si>
  <si>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</si>
  <si>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</si>
  <si>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</si>
  <si>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</si>
  <si>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</si>
  <si>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</si>
  <si>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</si>
  <si>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</si>
  <si>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</si>
  <si>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</si>
  <si>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</si>
  <si>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</si>
  <si>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</si>
  <si>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</si>
  <si>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</si>
  <si>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</si>
  <si>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</si>
  <si>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</si>
  <si>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</si>
  <si>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</si>
  <si>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</si>
  <si>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</si>
  <si>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</si>
  <si>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</si>
  <si>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</si>
  <si>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</si>
  <si>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</si>
  <si>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</si>
  <si>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</si>
  <si>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</si>
  <si>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</si>
  <si>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</si>
  <si>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</si>
  <si>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</si>
  <si>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</si>
  <si>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</si>
  <si>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</si>
  <si>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</si>
  <si>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</si>
  <si>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</si>
  <si>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</si>
  <si>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</si>
  <si>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</si>
  <si>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</si>
  <si>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</si>
  <si>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</si>
  <si>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</si>
  <si>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</si>
  <si>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</si>
  <si>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</si>
  <si>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</si>
  <si>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</si>
  <si>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</si>
  <si>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</si>
  <si>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</si>
  <si>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</si>
  <si>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</si>
  <si>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</si>
  <si>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</si>
  <si>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</si>
  <si>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</si>
  <si>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</si>
  <si>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</si>
  <si>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</si>
  <si>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</si>
  <si>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</si>
  <si>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</si>
  <si>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</si>
  <si>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</si>
  <si>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</si>
  <si>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</si>
  <si>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</si>
  <si>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</si>
  <si>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</si>
  <si>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</si>
  <si>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</si>
  <si>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</si>
  <si>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</si>
  <si>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</si>
  <si>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</si>
  <si>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</si>
  <si>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</si>
  <si>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</si>
  <si>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</si>
  <si>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</si>
  <si>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</si>
  <si>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</si>
  <si>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</si>
  <si>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</si>
  <si>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</si>
  <si>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</si>
  <si>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</si>
  <si>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</si>
  <si>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</si>
  <si>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</si>
  <si>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</si>
  <si>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</si>
  <si>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</si>
  <si>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</si>
  <si>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</si>
  <si>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</si>
  <si>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</si>
  <si>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</si>
  <si>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</si>
  <si>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</si>
  <si>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</si>
  <si>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</si>
  <si>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</si>
  <si>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</si>
  <si>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</si>
  <si>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</si>
  <si>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</si>
  <si>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</si>
  <si>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</si>
  <si>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</si>
  <si>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</si>
  <si>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</si>
  <si>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</si>
  <si>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</si>
  <si>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</si>
  <si>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</si>
  <si>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</si>
  <si>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</si>
  <si>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</si>
  <si>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</si>
  <si>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</si>
  <si>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</si>
  <si>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</si>
  <si>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</si>
  <si>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</si>
  <si>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</si>
  <si>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</si>
  <si>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</si>
  <si>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</si>
  <si>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</si>
  <si>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</si>
  <si>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</si>
  <si>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</si>
  <si>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</si>
  <si>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</si>
  <si>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</si>
  <si>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</si>
  <si>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</si>
  <si>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</si>
  <si>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</si>
  <si>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</si>
  <si>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</si>
  <si>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</si>
  <si>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</si>
  <si>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</si>
  <si>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</si>
  <si>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</si>
  <si>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</si>
  <si>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</si>
  <si>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</si>
  <si>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</si>
  <si>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</si>
  <si>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</si>
  <si>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</si>
  <si>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</si>
  <si>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</si>
  <si>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</si>
  <si>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</si>
  <si>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</si>
  <si>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</si>
  <si>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</si>
  <si>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</si>
  <si>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</si>
  <si>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</si>
  <si>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</si>
  <si>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</si>
  <si>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</si>
  <si>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</si>
  <si>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</si>
  <si>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</si>
  <si>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</si>
  <si>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</si>
  <si>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</si>
  <si>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</si>
  <si>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</si>
  <si>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</si>
  <si>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</si>
  <si>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</si>
  <si>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</si>
  <si>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</si>
  <si>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</si>
  <si>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</si>
  <si>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</si>
  <si>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</si>
  <si>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</si>
  <si>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</si>
  <si>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</si>
  <si>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</si>
  <si>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</si>
  <si>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</si>
  <si>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</si>
  <si>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</si>
  <si>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</si>
  <si>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</si>
  <si>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</si>
  <si>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</si>
  <si>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</si>
  <si>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</si>
  <si>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</si>
  <si>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</si>
  <si>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</si>
  <si>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</si>
  <si>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</si>
  <si>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</si>
  <si>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</si>
  <si>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</si>
  <si>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</si>
  <si>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</si>
  <si>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</si>
  <si>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</si>
  <si>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</si>
  <si>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</si>
  <si>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</si>
  <si>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</si>
  <si>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</si>
  <si>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</si>
  <si>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</si>
  <si>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</si>
  <si>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</si>
  <si>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</si>
  <si>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</si>
  <si>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</si>
  <si>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</si>
  <si>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</si>
  <si>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</si>
  <si>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</si>
  <si>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</si>
  <si>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</si>
  <si>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</si>
  <si>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</si>
  <si>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</si>
  <si>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</si>
  <si>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</si>
  <si>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</si>
  <si>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</si>
  <si>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</si>
  <si>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</si>
  <si>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</si>
  <si>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</si>
  <si>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</si>
  <si>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</si>
  <si>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</si>
  <si>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</si>
  <si>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</si>
  <si>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</si>
  <si>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</si>
  <si>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</si>
  <si>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</si>
  <si>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</si>
  <si>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</si>
  <si>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</si>
  <si>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</si>
  <si>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</si>
  <si>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</si>
  <si>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</si>
  <si>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</si>
  <si>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</si>
  <si>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</si>
  <si>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</si>
  <si>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</si>
  <si>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</si>
  <si>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</si>
  <si>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</si>
  <si>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</si>
  <si>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</si>
  <si>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</si>
  <si>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</si>
  <si>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</si>
  <si>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</si>
  <si>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</si>
  <si>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</si>
  <si>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</si>
  <si>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</si>
  <si>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</si>
  <si>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</si>
  <si>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</si>
  <si>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</si>
  <si>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</si>
  <si>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</si>
  <si>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</si>
  <si>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</si>
  <si>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</si>
  <si>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</si>
  <si>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</si>
  <si>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</si>
  <si>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</si>
  <si>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</si>
  <si>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</si>
  <si>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</si>
  <si>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</si>
  <si>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</si>
  <si>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</si>
  <si>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</si>
  <si>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</si>
  <si>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</si>
  <si>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</si>
  <si>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</si>
  <si>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</si>
  <si>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</si>
  <si>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</si>
  <si>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</si>
  <si>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</si>
  <si>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</si>
  <si>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</si>
  <si>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</si>
  <si>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</si>
  <si>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</si>
  <si>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</si>
  <si>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</si>
  <si>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</si>
  <si>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</si>
  <si>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</si>
  <si>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</si>
  <si>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</si>
  <si>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</si>
  <si>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</si>
  <si>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</si>
  <si>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</si>
  <si>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</si>
  <si>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</si>
  <si>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</si>
  <si>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</si>
  <si>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</si>
  <si>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</si>
  <si>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</si>
  <si>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</si>
  <si>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</si>
  <si>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</si>
  <si>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</si>
  <si>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</si>
  <si>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</si>
  <si>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</si>
  <si>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</si>
  <si>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</si>
  <si>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</si>
  <si>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</si>
  <si>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</si>
  <si>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</si>
  <si>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</si>
  <si>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</si>
  <si>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</si>
  <si>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</si>
  <si>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</si>
  <si>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</si>
  <si>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</si>
  <si>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</si>
  <si>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</si>
  <si>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</si>
  <si>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</si>
  <si>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</si>
  <si>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</si>
  <si>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</si>
  <si>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</si>
  <si>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</si>
  <si>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</si>
  <si>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</si>
  <si>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</si>
  <si>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</si>
  <si>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</si>
  <si>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</si>
  <si>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</si>
  <si>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</si>
  <si>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</si>
  <si>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</si>
  <si>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</si>
  <si>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</si>
  <si>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</si>
  <si>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</si>
  <si>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</si>
  <si>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</si>
  <si>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</si>
  <si>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</si>
  <si>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</si>
  <si>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</si>
  <si>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</si>
  <si>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</si>
  <si>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</si>
  <si>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</si>
  <si>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</si>
  <si>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</si>
  <si>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</si>
  <si>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</si>
  <si>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</si>
  <si>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</si>
  <si>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</si>
  <si>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</si>
  <si>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</si>
  <si>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</si>
  <si>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</si>
  <si>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</si>
  <si>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</si>
  <si>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</si>
  <si>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</si>
  <si>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</si>
  <si>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</si>
  <si>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</si>
  <si>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</si>
  <si>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</si>
  <si>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</si>
  <si>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</si>
  <si>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</si>
  <si>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</si>
  <si>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</si>
  <si>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</si>
  <si>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</si>
  <si>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</si>
  <si>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</si>
  <si>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</si>
  <si>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</si>
  <si>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</si>
  <si>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</si>
  <si>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</si>
  <si>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</si>
  <si>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</si>
  <si>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</si>
  <si>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</si>
  <si>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</si>
  <si>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</si>
  <si>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</si>
  <si>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</si>
  <si>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</si>
  <si>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</si>
  <si>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</si>
  <si>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</si>
  <si>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</si>
  <si>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</si>
  <si>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</si>
  <si>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</si>
  <si>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</si>
  <si>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</si>
  <si>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</si>
  <si>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</si>
  <si>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</si>
  <si>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</si>
  <si>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</si>
  <si>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</si>
  <si>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</si>
  <si>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</si>
  <si>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</si>
  <si>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</si>
  <si>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</si>
  <si>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</si>
  <si>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</si>
  <si>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</si>
  <si>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</si>
  <si>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</si>
  <si>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</si>
  <si>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</si>
  <si>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</si>
  <si>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</si>
  <si>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</si>
  <si>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</si>
  <si>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</si>
  <si>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</si>
  <si>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</si>
  <si>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</si>
  <si>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</si>
  <si>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</si>
  <si>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</si>
  <si>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</si>
  <si>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</si>
  <si>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</si>
  <si>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</si>
  <si>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</si>
  <si>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</si>
  <si>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</si>
  <si>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</si>
  <si>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</si>
  <si>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</si>
  <si>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</si>
  <si>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</si>
  <si>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</si>
  <si>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</si>
  <si>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</si>
  <si>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</si>
  <si>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</si>
  <si>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</si>
  <si>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</si>
  <si>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</si>
  <si>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</si>
  <si>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</si>
  <si>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</si>
  <si>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</si>
  <si>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</si>
  <si>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</si>
  <si>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</si>
  <si>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</si>
  <si>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</si>
  <si>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</si>
  <si>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</si>
  <si>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</si>
  <si>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</si>
  <si>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</si>
  <si>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</si>
  <si>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</si>
  <si>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</si>
  <si>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</si>
  <si>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</si>
  <si>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</si>
  <si>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</si>
  <si>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</si>
  <si>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</si>
  <si>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</si>
  <si>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</si>
  <si>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</si>
  <si>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</si>
  <si>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</si>
  <si>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</si>
  <si>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</si>
  <si>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</si>
  <si>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</si>
  <si>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</si>
  <si>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</si>
  <si>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</si>
  <si>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</si>
  <si>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</si>
  <si>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</si>
  <si>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</si>
  <si>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</si>
  <si>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</si>
  <si>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</si>
  <si>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</si>
  <si>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</si>
  <si>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</si>
  <si>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</si>
  <si>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</si>
  <si>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</si>
  <si>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</si>
  <si>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</si>
  <si>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</si>
  <si>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</si>
  <si>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</si>
  <si>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</si>
  <si>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</si>
  <si>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</si>
  <si>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</si>
  <si>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</si>
  <si>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</si>
  <si>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</si>
  <si>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</si>
  <si>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</si>
  <si>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</si>
  <si>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</si>
  <si>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</si>
  <si>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</si>
  <si>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</si>
  <si>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</si>
  <si>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</si>
  <si>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</si>
  <si>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</si>
  <si>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</si>
  <si>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</si>
  <si>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</si>
  <si>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</si>
  <si>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</si>
  <si>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</si>
  <si>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</si>
  <si>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</si>
  <si>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</si>
  <si>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</si>
  <si>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</si>
  <si>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</si>
  <si>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</si>
  <si>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</si>
  <si>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</si>
  <si>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</si>
  <si>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</si>
  <si>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</si>
  <si>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</si>
  <si>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</si>
  <si>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</si>
  <si>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</si>
  <si>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</si>
  <si>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</si>
  <si>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</si>
  <si>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</si>
  <si>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</si>
  <si>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</si>
  <si>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</si>
  <si>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</si>
  <si>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</si>
  <si>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</si>
  <si>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</si>
  <si>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</si>
  <si>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</si>
  <si>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</si>
  <si>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</si>
  <si>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</si>
  <si>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</si>
  <si>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</si>
  <si>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</si>
  <si>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</si>
  <si>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</si>
  <si>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</si>
  <si>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</si>
  <si>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</si>
  <si>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</si>
  <si>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</si>
  <si>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</si>
  <si>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</si>
  <si>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</si>
  <si>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</si>
  <si>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</si>
  <si>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</si>
  <si>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</si>
  <si>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</si>
  <si>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</si>
  <si>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</si>
  <si>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</si>
  <si>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</si>
  <si>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</si>
  <si>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</si>
  <si>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</si>
  <si>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</si>
  <si>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</si>
  <si>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</si>
  <si>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</si>
  <si>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</si>
  <si>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</si>
  <si>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</si>
  <si>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</si>
  <si>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</si>
  <si>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</si>
  <si>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</si>
  <si>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</si>
  <si>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</si>
  <si>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</si>
  <si>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</si>
  <si>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</si>
  <si>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</si>
  <si>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</si>
  <si>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</si>
  <si>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</si>
  <si>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</si>
  <si>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</si>
  <si>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</si>
  <si>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</si>
  <si>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</si>
  <si>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</si>
  <si>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</si>
  <si>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</si>
  <si>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</si>
  <si>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</si>
  <si>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</si>
  <si>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</si>
  <si>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</si>
  <si>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</si>
  <si>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</si>
  <si>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</si>
  <si>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</si>
  <si>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</si>
  <si>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</si>
  <si>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</si>
  <si>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</si>
  <si>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</si>
  <si>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</si>
  <si>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</si>
  <si>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</si>
  <si>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</si>
  <si>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</si>
  <si>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</si>
  <si>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</si>
  <si>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</si>
  <si>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</si>
  <si>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</si>
  <si>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</si>
  <si>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</si>
  <si>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</si>
  <si>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</si>
  <si>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</si>
  <si>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</si>
  <si>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</si>
  <si>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</si>
  <si>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</si>
  <si>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</si>
  <si>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</si>
  <si>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</si>
  <si>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</si>
  <si>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</si>
  <si>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</si>
  <si>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</si>
  <si>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</si>
  <si>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</si>
  <si>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</si>
  <si>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</si>
  <si>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</si>
  <si>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</si>
  <si>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</si>
  <si>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</si>
  <si>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</si>
  <si>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</si>
  <si>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</si>
  <si>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</si>
  <si>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</si>
  <si>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</si>
  <si>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</si>
  <si>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</si>
  <si>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</si>
  <si>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</si>
  <si>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</si>
  <si>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</si>
  <si>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</si>
  <si>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</si>
  <si>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</si>
  <si>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</si>
  <si>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</si>
  <si>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</si>
  <si>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</si>
  <si>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</si>
  <si>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</si>
  <si>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</si>
  <si>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</si>
  <si>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</si>
  <si>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</si>
  <si>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</si>
  <si>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</si>
  <si>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</si>
  <si>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</si>
  <si>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</si>
  <si>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</si>
  <si>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</si>
  <si>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</si>
  <si>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</si>
  <si>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</si>
  <si>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</si>
  <si>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</si>
  <si>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</si>
  <si>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</si>
  <si>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</si>
  <si>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</si>
  <si>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</si>
  <si>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</si>
  <si>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</si>
  <si>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</si>
  <si>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</si>
  <si>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</si>
  <si>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</si>
  <si>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</si>
  <si>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</si>
  <si>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</si>
  <si>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</si>
  <si>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</si>
  <si>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</si>
  <si>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</si>
  <si>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</si>
  <si>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</si>
  <si>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</si>
  <si>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</si>
  <si>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</si>
  <si>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</si>
  <si>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</si>
  <si>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</si>
  <si>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</si>
  <si>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</si>
  <si>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</si>
  <si>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</si>
  <si>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</si>
  <si>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</si>
  <si>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</si>
  <si>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</si>
  <si>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</si>
  <si>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</si>
  <si>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</si>
  <si>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</si>
  <si>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</si>
  <si>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</si>
  <si>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</si>
  <si>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</si>
  <si>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</si>
  <si>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</si>
  <si>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</si>
  <si>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</si>
  <si>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</si>
  <si>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</si>
  <si>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</si>
  <si>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</si>
  <si>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</si>
  <si>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</si>
  <si>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</si>
  <si>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</si>
  <si>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</si>
  <si>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</si>
  <si>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</si>
  <si>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</si>
  <si>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</si>
  <si>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</si>
  <si>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</si>
  <si>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</si>
  <si>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</si>
  <si>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</si>
  <si>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</si>
  <si>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</si>
  <si>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</si>
  <si>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</si>
  <si>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</si>
  <si>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</si>
  <si>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</si>
  <si>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</si>
  <si>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</si>
  <si>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</si>
  <si>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</si>
  <si>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</si>
  <si>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</si>
  <si>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</si>
  <si>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</si>
  <si>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</si>
  <si>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</si>
  <si>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</si>
  <si>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</si>
  <si>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</si>
  <si>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</si>
  <si>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</si>
  <si>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</si>
  <si>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</si>
  <si>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</si>
  <si>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</si>
  <si>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</si>
  <si>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</si>
  <si>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</si>
  <si>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</si>
  <si>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</si>
  <si>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</si>
  <si>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</si>
  <si>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</si>
  <si>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</si>
  <si>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</si>
  <si>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</si>
  <si>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</si>
  <si>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</si>
  <si>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</si>
  <si>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</si>
  <si>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</si>
  <si>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</si>
  <si>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</si>
  <si>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</si>
  <si>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</si>
  <si>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</si>
  <si>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</si>
  <si>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</si>
  <si>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</si>
  <si>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</si>
  <si>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</si>
  <si>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</si>
  <si>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</si>
  <si>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</si>
  <si>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</si>
  <si>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</si>
  <si>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</si>
  <si>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</si>
  <si>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</si>
  <si>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</si>
  <si>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</si>
  <si>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</si>
  <si>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</si>
  <si>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</si>
  <si>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</si>
  <si>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</si>
  <si>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</si>
  <si>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</si>
  <si>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</si>
  <si>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</si>
  <si>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</si>
  <si>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</si>
  <si>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</si>
  <si>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</si>
  <si>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</si>
  <si>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</si>
  <si>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</si>
  <si>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</si>
  <si>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</si>
  <si>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</si>
  <si>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</si>
  <si>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</si>
  <si>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</si>
  <si>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</si>
  <si>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</si>
  <si>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</si>
  <si>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</si>
  <si>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</si>
  <si>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</si>
  <si>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</si>
  <si>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</si>
  <si>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</si>
  <si>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</si>
  <si>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</si>
  <si>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</si>
  <si>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</si>
  <si>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</si>
  <si>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</si>
  <si>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</si>
  <si>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</si>
  <si>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</si>
  <si>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</si>
  <si>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</si>
  <si>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</si>
  <si>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</si>
  <si>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</si>
  <si>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</si>
  <si>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</si>
  <si>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</si>
  <si>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</si>
  <si>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</si>
  <si>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</si>
  <si>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</si>
  <si>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</si>
  <si>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</si>
  <si>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</si>
  <si>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</si>
  <si>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</si>
  <si>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</si>
  <si>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</si>
  <si>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</si>
  <si>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</si>
  <si>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</si>
  <si>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</si>
  <si>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</si>
  <si>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</si>
  <si>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</si>
  <si>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</si>
  <si>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</si>
  <si>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</si>
  <si>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</si>
  <si>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</si>
  <si>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</si>
  <si>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</si>
  <si>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</si>
  <si>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</si>
  <si>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</si>
  <si>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</si>
  <si>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</si>
  <si>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</si>
  <si>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</si>
  <si>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</si>
  <si>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</si>
  <si>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</si>
  <si>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</si>
  <si>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</si>
  <si>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</si>
  <si>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</si>
  <si>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</si>
  <si>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</si>
  <si>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</si>
  <si>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</si>
  <si>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</si>
  <si>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</si>
  <si>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</si>
  <si>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</si>
  <si>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</si>
  <si>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</si>
  <si>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</si>
  <si>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</si>
  <si>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</si>
  <si>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</si>
  <si>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</si>
  <si>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</si>
  <si>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</si>
  <si>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</si>
  <si>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</si>
  <si>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</si>
  <si>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</si>
  <si>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</si>
  <si>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</si>
  <si>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</si>
  <si>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</si>
  <si>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</si>
  <si>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</si>
  <si>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</si>
  <si>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</si>
  <si>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</si>
  <si>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</si>
  <si>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</si>
  <si>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</si>
  <si>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</si>
  <si>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</si>
  <si>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</si>
  <si>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</si>
  <si>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</si>
  <si>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</si>
  <si>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</si>
  <si>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</si>
  <si>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</si>
  <si>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</si>
  <si>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</si>
  <si>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</si>
  <si>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</si>
  <si>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</si>
  <si>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</si>
  <si>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</si>
  <si>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</si>
  <si>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</si>
  <si>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</si>
  <si>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</si>
  <si>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</si>
  <si>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</si>
  <si>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</si>
  <si>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</si>
  <si>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</si>
  <si>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</si>
  <si>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</si>
  <si>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</si>
  <si>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</si>
  <si>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</si>
  <si>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</si>
  <si>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</si>
  <si>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</si>
  <si>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</si>
  <si>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</si>
  <si>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</si>
  <si>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</si>
  <si>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</si>
  <si>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</si>
  <si>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</si>
  <si>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</si>
  <si>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</si>
  <si>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</si>
  <si>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</si>
  <si>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</si>
  <si>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</si>
  <si>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</si>
  <si>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</si>
  <si>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</si>
  <si>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</si>
  <si>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</si>
  <si>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</si>
  <si>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</si>
  <si>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</si>
  <si>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</si>
  <si>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</si>
  <si>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</si>
  <si>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</si>
  <si>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</si>
  <si>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</si>
  <si>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</si>
  <si>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</si>
  <si>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</si>
  <si>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</si>
  <si>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</si>
  <si>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</si>
  <si>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</si>
  <si>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</si>
  <si>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</si>
  <si>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</si>
  <si>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</si>
  <si>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</si>
  <si>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</si>
  <si>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</si>
  <si>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</si>
  <si>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</si>
  <si>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</si>
  <si>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</si>
  <si>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</si>
  <si>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</si>
  <si>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</si>
  <si>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</si>
  <si>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</si>
  <si>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</si>
  <si>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</si>
  <si>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</si>
  <si>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</si>
  <si>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</si>
  <si>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</si>
  <si>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</si>
  <si>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</si>
  <si>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</si>
  <si>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</si>
  <si>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</si>
  <si>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</si>
  <si>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</si>
  <si>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</si>
  <si>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</si>
  <si>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</si>
  <si>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</si>
  <si>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</si>
  <si>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</si>
  <si>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</si>
  <si>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</si>
  <si>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</si>
  <si>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</si>
  <si>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</si>
  <si>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</si>
  <si>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</si>
  <si>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</si>
  <si>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</si>
  <si>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</si>
  <si>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</si>
  <si>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</si>
  <si>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</si>
  <si>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</si>
  <si>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</si>
  <si>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</si>
  <si>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</si>
  <si>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</si>
  <si>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</si>
  <si>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</si>
  <si>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</si>
  <si>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</si>
  <si>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</si>
  <si>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</si>
  <si>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</si>
  <si>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</si>
  <si>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</si>
  <si>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</si>
  <si>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</si>
  <si>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</si>
  <si>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</si>
  <si>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</si>
  <si>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</si>
  <si>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</si>
  <si>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</si>
  <si>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</si>
  <si>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</si>
  <si>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</si>
  <si>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</si>
  <si>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</si>
  <si>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</si>
  <si>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</si>
  <si>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</si>
  <si>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</si>
  <si>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</si>
  <si>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</si>
  <si>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</si>
  <si>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</si>
  <si>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</si>
  <si>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</si>
  <si>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</si>
  <si>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</si>
  <si>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</si>
  <si>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</si>
  <si>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</si>
  <si>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</si>
  <si>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</si>
  <si>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</si>
  <si>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</si>
  <si>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</si>
  <si>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</si>
  <si>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</si>
  <si>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</si>
  <si>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</si>
  <si>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</si>
  <si>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</si>
  <si>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</si>
  <si>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</si>
  <si>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</si>
  <si>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</si>
  <si>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</si>
  <si>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</si>
  <si>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</si>
  <si>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</si>
  <si>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</si>
  <si>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</si>
  <si>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</si>
  <si>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</si>
  <si>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</si>
  <si>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</si>
  <si>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</si>
  <si>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</si>
  <si>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</si>
  <si>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</si>
  <si>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</si>
  <si>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</si>
  <si>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</si>
  <si>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</si>
  <si>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</si>
  <si>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</si>
  <si>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</si>
  <si>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</si>
  <si>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</si>
  <si>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</si>
  <si>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</si>
  <si>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</si>
  <si>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</si>
  <si>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</si>
  <si>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</si>
  <si>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</si>
  <si>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</si>
  <si>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</si>
  <si>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</si>
  <si>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</si>
  <si>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</si>
  <si>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</si>
  <si>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</si>
  <si>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</si>
  <si>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</si>
  <si>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</si>
  <si>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</si>
  <si>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</si>
  <si>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</si>
  <si>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</si>
  <si>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</si>
  <si>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</si>
  <si>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</si>
  <si>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</si>
  <si>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</si>
  <si>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</si>
  <si>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</si>
  <si>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</si>
  <si>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</si>
  <si>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</si>
  <si>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</si>
  <si>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</si>
  <si>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</si>
  <si>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</si>
  <si>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</si>
  <si>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</si>
  <si>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</si>
  <si>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</si>
  <si>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</si>
  <si>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</si>
  <si>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</si>
  <si>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</si>
  <si>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</si>
  <si>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</si>
  <si>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</si>
  <si>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</si>
  <si>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</si>
  <si>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</si>
  <si>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</si>
  <si>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</si>
  <si>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</si>
  <si>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</si>
  <si>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</si>
  <si>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</si>
  <si>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</si>
  <si>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</si>
  <si>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</si>
  <si>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</si>
  <si>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</si>
  <si>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</si>
  <si>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</si>
  <si>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</si>
  <si>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</si>
  <si>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</si>
  <si>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</si>
  <si>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</si>
  <si>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</si>
  <si>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</si>
  <si>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</si>
  <si>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</si>
  <si>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</si>
  <si>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</si>
  <si>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</si>
  <si>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</si>
  <si>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</si>
  <si>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</si>
  <si>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</si>
  <si>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</si>
  <si>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</si>
  <si>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</si>
  <si>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</si>
  <si>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</si>
  <si>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</si>
  <si>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</si>
  <si>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</si>
  <si>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</si>
  <si>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</si>
  <si>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</si>
  <si>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</si>
  <si>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</si>
  <si>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</si>
  <si>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</si>
  <si>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</si>
  <si>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</si>
  <si>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</si>
  <si>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</si>
  <si>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</si>
  <si>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</si>
  <si>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</si>
  <si>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</si>
  <si>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</si>
  <si>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</si>
  <si>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</si>
  <si>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</si>
  <si>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</si>
  <si>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</si>
  <si>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</si>
  <si>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</si>
  <si>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</si>
  <si>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</si>
  <si>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</si>
  <si>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</si>
  <si>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</si>
  <si>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</si>
  <si>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</si>
  <si>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</si>
  <si>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</si>
  <si>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</si>
  <si>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</si>
  <si>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</si>
  <si>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</si>
  <si>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</si>
  <si>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</si>
  <si>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</si>
  <si>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</si>
  <si>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</si>
  <si>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</si>
  <si>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</si>
  <si>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</si>
  <si>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</si>
  <si>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</si>
  <si>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</si>
  <si>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</si>
  <si>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</si>
  <si>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</si>
  <si>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</si>
  <si>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</si>
  <si>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</si>
  <si>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</si>
  <si>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</si>
  <si>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</si>
  <si>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</si>
  <si>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</si>
  <si>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</si>
  <si>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</si>
  <si>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</si>
  <si>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</si>
  <si>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</si>
  <si>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</si>
  <si>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</si>
  <si>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</si>
  <si>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</si>
  <si>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</si>
  <si>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</si>
  <si>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</si>
  <si>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</si>
  <si>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</si>
  <si>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</si>
  <si>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</si>
  <si>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</si>
  <si>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</si>
  <si>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</si>
  <si>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</si>
  <si>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</si>
  <si>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</si>
  <si>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</si>
  <si>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</si>
  <si>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</si>
  <si>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</si>
  <si>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</si>
  <si>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</si>
  <si>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</si>
  <si>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</si>
  <si>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</si>
  <si>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</si>
  <si>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</si>
  <si>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</si>
  <si>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</si>
  <si>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</si>
  <si>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</si>
  <si>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</si>
  <si>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</si>
  <si>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</si>
  <si>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</si>
  <si>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</si>
  <si>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</si>
  <si>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</si>
  <si>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</si>
  <si>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</si>
  <si>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</si>
  <si>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</si>
  <si>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</si>
  <si>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</si>
  <si>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</si>
  <si>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</si>
  <si>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</si>
  <si>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</si>
  <si>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</si>
  <si>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</si>
  <si>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</si>
  <si>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</si>
  <si>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</si>
  <si>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</si>
  <si>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</si>
  <si>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</si>
  <si>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</si>
  <si>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</si>
  <si>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</si>
  <si>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</si>
  <si>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</si>
  <si>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</si>
  <si>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</si>
  <si>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</si>
  <si>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</si>
  <si>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</si>
  <si>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</si>
  <si>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</si>
  <si>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</si>
  <si>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</si>
  <si>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</si>
  <si>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</si>
  <si>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</si>
  <si>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</si>
  <si>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</si>
  <si>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</si>
  <si>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</si>
  <si>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</si>
  <si>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</si>
  <si>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</si>
  <si>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</si>
  <si>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</si>
  <si>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</si>
  <si>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</si>
  <si>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</si>
  <si>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</si>
  <si>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</si>
  <si>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</si>
  <si>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</si>
  <si>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</si>
  <si>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</si>
  <si>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</si>
  <si>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</si>
  <si>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</si>
  <si>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</si>
  <si>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</si>
  <si>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</si>
  <si>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</si>
  <si>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</si>
  <si>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</si>
  <si>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</si>
  <si>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</si>
  <si>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</si>
  <si>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</si>
  <si>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</si>
  <si>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</si>
  <si>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</si>
  <si>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</si>
  <si>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</si>
  <si>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</si>
  <si>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</si>
  <si>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</si>
  <si>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</si>
  <si>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</si>
  <si>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</si>
  <si>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</si>
  <si>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</si>
  <si>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</si>
  <si>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</si>
  <si>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</si>
  <si>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</si>
  <si>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</si>
  <si>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</si>
  <si>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</si>
  <si>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</si>
  <si>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</si>
  <si>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</si>
  <si>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</si>
  <si>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</si>
  <si>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</si>
  <si>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</si>
  <si>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</si>
  <si>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</si>
  <si>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</si>
  <si>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</si>
  <si>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</si>
  <si>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</si>
  <si>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</si>
  <si>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</si>
  <si>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</si>
  <si>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</si>
  <si>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</si>
  <si>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</si>
  <si>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</si>
  <si>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</si>
  <si>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</si>
  <si>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</si>
  <si>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</si>
  <si>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</si>
  <si>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</si>
  <si>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</si>
  <si>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</si>
  <si>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</si>
  <si>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</si>
  <si>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</si>
  <si>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</si>
  <si>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</si>
  <si>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</si>
  <si>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</si>
  <si>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</si>
  <si>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</si>
  <si>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</si>
  <si>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</si>
  <si>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</si>
  <si>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</si>
  <si>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</si>
  <si>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</si>
  <si>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</si>
  <si>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</si>
  <si>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</si>
  <si>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</si>
  <si>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</si>
  <si>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</si>
  <si>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</si>
  <si>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</si>
  <si>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</si>
  <si>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</si>
  <si>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</si>
  <si>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</si>
  <si>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</si>
  <si>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</si>
  <si>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</si>
  <si>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</si>
  <si>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</si>
  <si>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</si>
  <si>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</si>
  <si>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</si>
  <si>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</si>
  <si>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</si>
  <si>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</si>
  <si>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</si>
  <si>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</si>
  <si>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</si>
  <si>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</si>
  <si>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</si>
  <si>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</si>
  <si>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</si>
  <si>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</si>
  <si>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</si>
  <si>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</si>
  <si>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</si>
  <si>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</si>
  <si>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</si>
  <si>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</si>
  <si>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</si>
  <si>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</si>
  <si>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</si>
  <si>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</si>
  <si>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</si>
  <si>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</si>
  <si>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</si>
  <si>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</si>
  <si>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</si>
  <si>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</si>
  <si>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</si>
  <si>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</si>
  <si>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</si>
  <si>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</si>
  <si>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</si>
  <si>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</si>
  <si>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</si>
  <si>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</si>
  <si>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</si>
  <si>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</si>
  <si>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</si>
  <si>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</si>
  <si>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</si>
  <si>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</si>
  <si>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</si>
  <si>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</si>
  <si>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</si>
  <si>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</si>
  <si>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</si>
  <si>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</si>
  <si>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</si>
  <si>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</si>
  <si>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</si>
  <si>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</si>
  <si>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</si>
  <si>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</si>
  <si>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</si>
  <si>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</si>
  <si>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</si>
  <si>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</si>
  <si>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</si>
  <si>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</si>
  <si>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</si>
  <si>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</si>
  <si>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</si>
  <si>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</si>
  <si>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</si>
  <si>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</si>
  <si>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</si>
  <si>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</si>
  <si>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</si>
  <si>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</si>
  <si>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</si>
  <si>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</si>
  <si>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</si>
  <si>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</si>
  <si>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</si>
  <si>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</si>
  <si>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</si>
  <si>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</si>
  <si>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</si>
  <si>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</si>
  <si>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</si>
  <si>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</si>
  <si>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</si>
  <si>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</si>
  <si>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</si>
  <si>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</si>
  <si>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</si>
  <si>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</si>
  <si>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</si>
  <si>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</si>
  <si>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</si>
  <si>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</si>
  <si>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</si>
  <si>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</si>
  <si>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</si>
  <si>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</si>
  <si>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</si>
  <si>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</si>
  <si>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</si>
  <si>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</si>
  <si>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</si>
  <si>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</si>
  <si>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</si>
  <si>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</si>
  <si>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</si>
  <si>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</si>
  <si>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</si>
  <si>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</si>
  <si>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</si>
  <si>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</si>
  <si>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</si>
  <si>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</si>
  <si>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</si>
  <si>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</si>
  <si>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</si>
  <si>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</si>
  <si>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</si>
  <si>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</si>
  <si>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</si>
  <si>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</si>
  <si>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</si>
  <si>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</si>
  <si>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</si>
  <si>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</si>
  <si>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</si>
  <si>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</si>
  <si>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</si>
  <si>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</si>
  <si>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</si>
  <si>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</si>
  <si>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</si>
  <si>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</si>
  <si>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</si>
  <si>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</si>
  <si>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</si>
  <si>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</si>
  <si>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</si>
  <si>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</si>
  <si>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</si>
  <si>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</si>
  <si>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</si>
  <si>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</si>
  <si>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</si>
  <si>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</si>
  <si>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</si>
  <si>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</si>
  <si>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</si>
  <si>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</si>
  <si>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</si>
  <si>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</si>
  <si>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</si>
  <si>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</si>
  <si>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</si>
  <si>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</si>
  <si>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</si>
  <si>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</si>
  <si>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</si>
  <si>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</si>
  <si>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</si>
  <si>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</si>
  <si>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</si>
  <si>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</si>
  <si>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</si>
  <si>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</si>
  <si>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</si>
  <si>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</si>
  <si>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</si>
  <si>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</si>
  <si>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</si>
  <si>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</si>
  <si>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</si>
  <si>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</si>
  <si>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</si>
  <si>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</si>
  <si>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</si>
  <si>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</si>
  <si>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</si>
  <si>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</si>
  <si>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</si>
  <si>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</si>
  <si>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</si>
  <si>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</si>
  <si>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</si>
  <si>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</si>
  <si>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</si>
  <si>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</si>
  <si>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</si>
  <si>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</si>
  <si>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</si>
  <si>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</si>
  <si>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</si>
  <si>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</si>
  <si>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</si>
  <si>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</si>
  <si>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</si>
  <si>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</si>
  <si>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</si>
  <si>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</si>
  <si>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</si>
  <si>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</si>
  <si>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</si>
  <si>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</si>
  <si>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</si>
  <si>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</si>
  <si>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</si>
  <si>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</si>
  <si>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</si>
  <si>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</si>
  <si>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</si>
  <si>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</si>
  <si>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</si>
  <si>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</si>
  <si>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</si>
  <si>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</si>
  <si>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</si>
  <si>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</si>
  <si>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</si>
  <si>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</si>
  <si>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</si>
  <si>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</si>
  <si>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</si>
  <si>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</si>
  <si>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</si>
  <si>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</si>
  <si>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</si>
  <si>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</si>
  <si>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</si>
  <si>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</si>
  <si>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</si>
  <si>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</si>
  <si>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</si>
  <si>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</si>
  <si>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</si>
  <si>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</si>
  <si>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</si>
  <si>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</si>
  <si>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</si>
  <si>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</si>
  <si>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</si>
  <si>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</si>
  <si>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</si>
  <si>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</si>
  <si>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</si>
  <si>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</si>
  <si>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</si>
  <si>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</si>
  <si>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</si>
  <si>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</si>
  <si>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</si>
  <si>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</si>
  <si>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</si>
  <si>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</si>
  <si>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</si>
  <si>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</si>
  <si>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</si>
  <si>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</si>
  <si>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</si>
  <si>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</si>
  <si>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</si>
  <si>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</si>
  <si>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</si>
  <si>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</si>
  <si>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</si>
  <si>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</si>
  <si>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</si>
  <si>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</si>
  <si>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</si>
  <si>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</si>
  <si>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</si>
  <si>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</si>
  <si>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</si>
  <si>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</si>
  <si>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</si>
  <si>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</si>
  <si>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</si>
  <si>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</si>
  <si>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</si>
  <si>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</si>
  <si>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</si>
  <si>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</si>
  <si>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</si>
  <si>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</si>
  <si>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</si>
  <si>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</si>
  <si>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</si>
  <si>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</si>
  <si>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</si>
  <si>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</si>
  <si>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</si>
  <si>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</si>
  <si>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</si>
  <si>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</si>
  <si>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</si>
  <si>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</si>
  <si>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</si>
  <si>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</si>
  <si>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</si>
  <si>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</si>
  <si>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</si>
  <si>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</si>
  <si>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</si>
  <si>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</si>
  <si>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</si>
  <si>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</si>
  <si>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</si>
  <si>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</si>
  <si>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</si>
  <si>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</si>
  <si>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</si>
  <si>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</si>
  <si>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</si>
  <si>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</si>
  <si>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</si>
  <si>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</si>
  <si>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</si>
  <si>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</si>
  <si>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</si>
  <si>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</si>
  <si>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</si>
  <si>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</si>
  <si>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</si>
  <si>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</si>
  <si>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</si>
  <si>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</si>
  <si>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</si>
  <si>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</si>
  <si>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</si>
  <si>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</si>
  <si>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</si>
  <si>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</si>
  <si>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</si>
  <si>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</si>
  <si>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</si>
  <si>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</si>
  <si>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</si>
  <si>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</si>
  <si>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</si>
  <si>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</si>
  <si>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</si>
  <si>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</si>
  <si>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</si>
  <si>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</si>
  <si>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</si>
  <si>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</si>
  <si>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</si>
  <si>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</si>
  <si>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</si>
  <si>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</si>
  <si>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</si>
  <si>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</si>
  <si>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</si>
  <si>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</si>
  <si>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</si>
  <si>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</si>
  <si>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</si>
  <si>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</si>
  <si>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</si>
  <si>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</si>
  <si>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</si>
  <si>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</si>
  <si>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</si>
  <si>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</si>
  <si>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</si>
  <si>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</si>
  <si>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</si>
  <si>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</si>
  <si>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</si>
  <si>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</si>
  <si>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</si>
  <si>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</si>
  <si>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</si>
  <si>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</si>
  <si>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</si>
  <si>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</si>
  <si>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</si>
  <si>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</si>
  <si>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</si>
  <si>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</si>
  <si>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</si>
  <si>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</si>
  <si>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</si>
  <si>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</si>
  <si>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</si>
  <si>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</si>
  <si>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</si>
  <si>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</si>
  <si>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</si>
  <si>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</si>
  <si>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</si>
  <si>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</si>
  <si>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</si>
  <si>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</si>
  <si>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</si>
  <si>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</si>
  <si>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</si>
  <si>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</si>
  <si>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</si>
  <si>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</si>
  <si>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</si>
  <si>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</si>
  <si>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</si>
  <si>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</si>
  <si>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</si>
  <si>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</si>
  <si>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</si>
  <si>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</si>
  <si>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</si>
  <si>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</si>
  <si>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</si>
  <si>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</si>
  <si>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</si>
  <si>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</si>
  <si>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</si>
  <si>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</si>
  <si>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</si>
  <si>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</si>
  <si>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</si>
  <si>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</si>
  <si>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</si>
  <si>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</si>
  <si>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</si>
  <si>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</si>
  <si>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</si>
  <si>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</si>
  <si>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</si>
  <si>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</si>
  <si>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</si>
  <si>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</si>
  <si>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</si>
  <si>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</si>
  <si>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</si>
  <si>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</si>
  <si>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</si>
  <si>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</si>
  <si>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</si>
  <si>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</si>
  <si>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</si>
  <si>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</si>
  <si>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</si>
  <si>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</si>
  <si>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</si>
  <si>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</si>
  <si>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</si>
  <si>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</si>
  <si>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</si>
  <si>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</si>
  <si>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</si>
  <si>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</si>
  <si>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</si>
  <si>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</si>
  <si>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</si>
  <si>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</si>
  <si>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</si>
  <si>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</si>
  <si>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</si>
  <si>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</si>
  <si>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</si>
  <si>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</si>
  <si>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</si>
  <si>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</si>
  <si>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</si>
  <si>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</si>
  <si>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</si>
  <si>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</si>
  <si>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</si>
  <si>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</si>
  <si>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</si>
  <si>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</si>
  <si>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</si>
  <si>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</si>
  <si>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</si>
  <si>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</si>
  <si>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</si>
  <si>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</si>
  <si>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</si>
  <si>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</si>
  <si>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</si>
  <si>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</si>
  <si>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</si>
  <si>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</si>
  <si>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</si>
  <si>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</si>
  <si>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</si>
  <si>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</si>
  <si>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</si>
  <si>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</si>
  <si>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</si>
  <si>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</si>
  <si>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</si>
  <si>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</si>
  <si>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</si>
  <si>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</si>
  <si>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</si>
  <si>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</si>
  <si>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</si>
  <si>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</si>
  <si>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</si>
  <si>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</si>
  <si>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</si>
  <si>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</si>
  <si>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</si>
  <si>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</si>
  <si>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</si>
  <si>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</si>
  <si>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</si>
  <si>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</si>
  <si>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</si>
  <si>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</si>
  <si>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</si>
  <si>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</si>
  <si>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</si>
  <si>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</si>
  <si>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</si>
  <si>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</si>
  <si>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</si>
  <si>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</si>
  <si>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</si>
  <si>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</si>
  <si>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</si>
  <si>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</si>
  <si>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</si>
  <si>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</si>
  <si>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</si>
  <si>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</si>
  <si>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</si>
  <si>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</si>
  <si>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</si>
  <si>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</si>
  <si>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</si>
  <si>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</si>
  <si>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</si>
  <si>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</si>
  <si>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</si>
  <si>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</si>
  <si>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</si>
  <si>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</si>
  <si>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</si>
  <si>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</si>
  <si>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</si>
  <si>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</si>
  <si>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</si>
  <si>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</si>
  <si>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</si>
  <si>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</si>
  <si>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</si>
  <si>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</si>
  <si>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</si>
  <si>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</si>
  <si>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</si>
  <si>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</si>
  <si>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</si>
  <si>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</si>
  <si>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</si>
  <si>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</si>
  <si>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</si>
  <si>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</si>
  <si>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</si>
  <si>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</si>
  <si>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</si>
  <si>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</si>
  <si>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</si>
  <si>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</si>
  <si>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</si>
  <si>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</si>
  <si>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</si>
  <si>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</si>
  <si>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</si>
  <si>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</si>
  <si>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</si>
  <si>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</si>
  <si>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</si>
  <si>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</si>
  <si>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</si>
  <si>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</si>
  <si>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</si>
  <si>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</si>
  <si>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</si>
  <si>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</si>
  <si>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</si>
  <si>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</si>
  <si>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</si>
  <si>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</si>
  <si>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</si>
  <si>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</si>
  <si>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</si>
  <si>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</si>
  <si>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</si>
  <si>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</si>
  <si>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</si>
  <si>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</si>
  <si>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</si>
  <si>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</si>
  <si>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</si>
  <si>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</si>
  <si>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</si>
  <si>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</si>
  <si>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</si>
  <si>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</si>
  <si>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</si>
  <si>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</si>
  <si>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</si>
  <si>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</si>
  <si>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</si>
  <si>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</si>
  <si>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</si>
  <si>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</si>
  <si>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</si>
  <si>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</si>
  <si>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</si>
  <si>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</si>
  <si>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</si>
  <si>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</si>
  <si>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</si>
  <si>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</si>
  <si>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</si>
  <si>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</si>
  <si>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</si>
  <si>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</si>
  <si>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</si>
  <si>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</si>
  <si>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</si>
  <si>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</si>
  <si>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</si>
  <si>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</si>
  <si>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</si>
  <si>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</si>
  <si>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</si>
  <si>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</si>
  <si>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</si>
  <si>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</si>
  <si>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</si>
  <si>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</si>
  <si>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</si>
  <si>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</si>
  <si>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</si>
  <si>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</si>
  <si>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</si>
  <si>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</si>
  <si>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</si>
  <si>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</si>
  <si>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</si>
  <si>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</si>
  <si>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</si>
  <si>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</si>
  <si>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</si>
  <si>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</si>
  <si>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</si>
  <si>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</si>
  <si>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</si>
  <si>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</si>
  <si>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</si>
  <si>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</si>
  <si>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</si>
  <si>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</si>
  <si>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</si>
  <si>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</si>
  <si>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</si>
  <si>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</si>
  <si>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</si>
  <si>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</si>
  <si>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</si>
  <si>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</si>
  <si>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</si>
  <si>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</si>
  <si>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</si>
  <si>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</si>
  <si>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</si>
  <si>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</si>
  <si>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</si>
  <si>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</si>
  <si>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</si>
  <si>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</si>
  <si>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</si>
  <si>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</si>
  <si>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</si>
  <si>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</si>
  <si>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</si>
  <si>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</si>
  <si>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</si>
  <si>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</si>
  <si>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</si>
  <si>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</si>
  <si>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</si>
  <si>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</si>
  <si>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</si>
  <si>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</si>
  <si>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</si>
  <si>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</si>
  <si>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</si>
  <si>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</si>
  <si>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</si>
  <si>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</si>
  <si>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</si>
  <si>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</si>
  <si>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</si>
  <si>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</si>
  <si>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</si>
  <si>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</si>
  <si>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</si>
  <si>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</si>
  <si>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</si>
  <si>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</si>
  <si>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</si>
  <si>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</si>
  <si>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</si>
  <si>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</si>
  <si>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</si>
  <si>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</si>
  <si>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</si>
  <si>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</si>
  <si>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</si>
  <si>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</si>
  <si>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</si>
  <si>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</si>
  <si>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</si>
  <si>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</si>
  <si>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</si>
  <si>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</si>
  <si>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</si>
  <si>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</si>
  <si>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</si>
  <si>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</si>
  <si>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</si>
  <si>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</si>
  <si>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</si>
  <si>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</si>
  <si>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</si>
  <si>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</si>
  <si>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</si>
  <si>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</si>
  <si>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</si>
  <si>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</si>
  <si>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</si>
  <si>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</si>
  <si>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</si>
  <si>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</si>
  <si>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</si>
  <si>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</si>
  <si>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</si>
  <si>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</si>
  <si>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</si>
  <si>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</si>
  <si>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</si>
  <si>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</si>
  <si>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</si>
  <si>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</si>
  <si>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</si>
  <si>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</si>
  <si>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</si>
  <si>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</si>
  <si>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</si>
  <si>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</si>
  <si>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</si>
  <si>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</si>
  <si>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</si>
  <si>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</si>
  <si>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</si>
  <si>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</si>
  <si>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</si>
  <si>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</si>
  <si>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</si>
  <si>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</si>
  <si>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</si>
  <si>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</si>
  <si>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</si>
  <si>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</si>
  <si>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</si>
  <si>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</si>
  <si>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</si>
  <si>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</si>
  <si>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</si>
  <si>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</si>
  <si>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</si>
  <si>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</si>
  <si>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</si>
  <si>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</si>
  <si>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</si>
  <si>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</si>
  <si>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</si>
  <si>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</si>
  <si>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</si>
  <si>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</si>
  <si>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</si>
  <si>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</si>
  <si>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</si>
  <si>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</si>
  <si>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</si>
  <si>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</si>
  <si>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</si>
  <si>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</si>
  <si>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</si>
  <si>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</si>
  <si>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</si>
  <si>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</si>
  <si>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</si>
  <si>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</si>
  <si>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</si>
  <si>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</si>
  <si>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</si>
  <si>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</si>
  <si>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</si>
  <si>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</si>
  <si>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</si>
  <si>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</si>
  <si>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</si>
  <si>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</si>
  <si>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</si>
  <si>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</si>
  <si>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</si>
  <si>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</si>
  <si>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</si>
  <si>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</si>
  <si>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</si>
  <si>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</si>
  <si>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</si>
  <si>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</si>
  <si>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</si>
  <si>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</si>
  <si>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</si>
  <si>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</si>
  <si>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</si>
  <si>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</si>
  <si>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</si>
  <si>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</si>
  <si>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</si>
  <si>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</si>
  <si>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</si>
  <si>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</si>
  <si>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</si>
  <si>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</si>
  <si>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</si>
  <si>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</si>
  <si>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</si>
  <si>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</si>
  <si>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</si>
  <si>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</si>
  <si>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</si>
  <si>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</si>
  <si>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</si>
  <si>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</si>
  <si>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</si>
  <si>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</si>
  <si>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</si>
  <si>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</si>
  <si>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</si>
  <si>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</si>
  <si>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</si>
  <si>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</si>
  <si>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</si>
  <si>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</si>
  <si>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</si>
  <si>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</si>
  <si>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</si>
  <si>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</si>
  <si>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</si>
  <si>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</si>
  <si>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</si>
  <si>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</si>
  <si>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</si>
  <si>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</si>
  <si>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</si>
  <si>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</si>
  <si>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</si>
  <si>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</si>
  <si>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</si>
  <si>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</si>
  <si>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</si>
  <si>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</si>
  <si>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</si>
  <si>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</si>
  <si>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</si>
  <si>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</si>
  <si>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</si>
  <si>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</si>
  <si>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</si>
  <si>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</si>
  <si>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</si>
  <si>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</si>
  <si>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</si>
  <si>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</si>
  <si>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</si>
  <si>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</si>
  <si>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</si>
  <si>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</si>
  <si>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</si>
  <si>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</si>
  <si>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</si>
  <si>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</si>
  <si>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</si>
  <si>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</si>
  <si>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</si>
  <si>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</si>
  <si>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</si>
  <si>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</si>
  <si>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</si>
  <si>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</si>
  <si>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</si>
  <si>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</si>
  <si>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</si>
  <si>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</si>
  <si>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</si>
  <si>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</si>
  <si>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</si>
  <si>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</si>
  <si>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</si>
  <si>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</si>
  <si>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</si>
  <si>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</si>
  <si>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</si>
  <si>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</si>
  <si>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</si>
  <si>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</si>
  <si>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</si>
  <si>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</si>
  <si>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</si>
  <si>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</si>
  <si>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</si>
  <si>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</si>
  <si>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</si>
  <si>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</si>
  <si>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</si>
  <si>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</si>
  <si>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</si>
  <si>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</si>
  <si>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</si>
  <si>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</si>
  <si>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</si>
  <si>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</si>
  <si>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</si>
  <si>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</si>
  <si>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</si>
  <si>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</si>
  <si>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</si>
  <si>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</si>
  <si>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</si>
  <si>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</si>
  <si>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</si>
  <si>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</si>
  <si>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</si>
  <si>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</si>
  <si>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</si>
  <si>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</si>
  <si>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</si>
  <si>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</si>
  <si>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</si>
  <si>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</si>
  <si>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</si>
  <si>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</si>
  <si>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</si>
  <si>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</si>
  <si>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</si>
  <si>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</si>
  <si>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</si>
  <si>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</si>
  <si>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</si>
  <si>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</si>
  <si>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</si>
  <si>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</si>
  <si>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</si>
  <si>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</si>
  <si>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</si>
  <si>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</si>
  <si>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</si>
  <si>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</si>
  <si>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</si>
  <si>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</si>
  <si>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</si>
  <si>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</si>
  <si>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</si>
  <si>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</si>
  <si>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</si>
  <si>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</si>
  <si>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</si>
  <si>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</si>
  <si>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</si>
  <si>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</si>
  <si>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</si>
  <si>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</si>
  <si>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</si>
  <si>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</si>
  <si>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</si>
  <si>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</si>
  <si>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</si>
  <si>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</si>
  <si>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</si>
  <si>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</si>
  <si>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</si>
  <si>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</si>
  <si>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</si>
  <si>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</si>
  <si>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</si>
  <si>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</si>
  <si>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</si>
  <si>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</si>
  <si>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</si>
  <si>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</si>
  <si>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</si>
  <si>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</si>
  <si>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</si>
  <si>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</si>
  <si>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</si>
  <si>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</si>
  <si>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</si>
  <si>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</si>
  <si>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</si>
  <si>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</si>
  <si>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</si>
  <si>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</si>
  <si>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</si>
  <si>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</si>
  <si>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</si>
  <si>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</si>
  <si>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</si>
  <si>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</si>
  <si>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</si>
  <si>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</si>
  <si>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</si>
  <si>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</si>
  <si>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</si>
  <si>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</si>
  <si>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</si>
  <si>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</si>
  <si>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</si>
  <si>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</si>
  <si>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</si>
  <si>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</si>
  <si>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</si>
  <si>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</si>
  <si>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</si>
  <si>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</si>
  <si>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</si>
  <si>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</si>
  <si>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</si>
  <si>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</si>
  <si>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</si>
  <si>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</si>
  <si>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</si>
  <si>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</si>
  <si>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</si>
  <si>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</si>
  <si>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</si>
  <si>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</si>
  <si>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</si>
  <si>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</si>
  <si>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</si>
  <si>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</si>
  <si>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</si>
  <si>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</si>
  <si>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</si>
  <si>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</si>
  <si>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</si>
  <si>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</si>
  <si>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</si>
  <si>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</si>
  <si>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</si>
  <si>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</si>
  <si>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</si>
  <si>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</si>
  <si>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</si>
  <si>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</si>
  <si>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</si>
  <si>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</si>
  <si>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</si>
  <si>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</si>
  <si>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</si>
  <si>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</si>
  <si>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</si>
  <si>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</si>
  <si>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</si>
  <si>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</si>
  <si>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</si>
  <si>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</si>
  <si>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</si>
  <si>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</si>
  <si>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</si>
  <si>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</si>
  <si>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</si>
  <si>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</si>
  <si>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</si>
  <si>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</si>
  <si>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</si>
  <si>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</si>
  <si>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</si>
  <si>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</si>
  <si>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</si>
  <si>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</si>
  <si>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</si>
  <si>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</si>
  <si>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</si>
  <si>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</si>
  <si>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</si>
  <si>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</si>
  <si>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</si>
  <si>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</si>
  <si>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</si>
  <si>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</si>
  <si>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</si>
  <si>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</si>
  <si>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</si>
  <si>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</si>
  <si>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</si>
  <si>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</si>
  <si>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</si>
  <si>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</si>
  <si>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</si>
  <si>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</si>
  <si>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</si>
  <si>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</si>
  <si>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</si>
  <si>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</si>
  <si>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</si>
  <si>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</si>
  <si>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</si>
  <si>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</si>
  <si>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</si>
  <si>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</si>
  <si>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</si>
  <si>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</si>
  <si>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</si>
  <si>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</si>
  <si>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</si>
  <si>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</si>
  <si>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</si>
  <si>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</si>
  <si>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</si>
  <si>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</si>
  <si>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</si>
  <si>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</si>
  <si>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</si>
  <si>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</si>
  <si>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</si>
  <si>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</si>
  <si>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</si>
  <si>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</si>
  <si>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</si>
  <si>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</si>
  <si>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</si>
  <si>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</si>
  <si>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</si>
  <si>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</si>
  <si>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</si>
  <si>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</si>
  <si>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</si>
  <si>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</si>
  <si>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</si>
  <si>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</si>
  <si>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</si>
  <si>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</si>
  <si>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</si>
  <si>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</si>
  <si>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</si>
  <si>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</si>
  <si>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</si>
  <si>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</si>
  <si>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</si>
  <si>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</si>
  <si>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</si>
  <si>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</si>
  <si>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</si>
  <si>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</si>
  <si>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</si>
  <si>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</si>
  <si>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</si>
  <si>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</si>
  <si>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</si>
  <si>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</si>
  <si>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</si>
  <si>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</si>
  <si>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</si>
  <si>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</si>
  <si>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</si>
  <si>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</si>
  <si>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</si>
  <si>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</si>
  <si>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</si>
  <si>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</si>
  <si>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</si>
  <si>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</si>
  <si>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</si>
  <si>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</si>
  <si>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</si>
  <si>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</si>
  <si>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</si>
  <si>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</si>
  <si>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</si>
  <si>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</si>
  <si>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</si>
  <si>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</si>
  <si>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</si>
  <si>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</si>
  <si>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</si>
  <si>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</si>
  <si>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</si>
  <si>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</si>
  <si>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</si>
  <si>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</si>
  <si>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</si>
  <si>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</si>
  <si>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</si>
  <si>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</si>
  <si>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</si>
  <si>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</si>
  <si>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</si>
  <si>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</si>
  <si>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</si>
  <si>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</si>
  <si>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</si>
  <si>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</si>
  <si>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</si>
  <si>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</si>
  <si>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</si>
  <si>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</si>
  <si>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</si>
  <si>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</si>
  <si>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</si>
  <si>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</si>
  <si>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</si>
  <si>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</si>
  <si>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</si>
  <si>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</si>
  <si>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</si>
  <si>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</si>
  <si>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</si>
  <si>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</si>
  <si>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</si>
  <si>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</si>
  <si>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</si>
  <si>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</si>
  <si>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</si>
  <si>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</si>
  <si>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</si>
  <si>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</si>
  <si>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</si>
  <si>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</si>
  <si>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</si>
  <si>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</si>
  <si>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</si>
  <si>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</si>
  <si>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</si>
  <si>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</si>
  <si>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</si>
  <si>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</si>
  <si>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</si>
  <si>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</si>
  <si>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</si>
  <si>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</si>
  <si>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</si>
  <si>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</si>
  <si>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</si>
  <si>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</si>
  <si>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</si>
  <si>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</si>
  <si>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</si>
  <si>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</si>
  <si>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</si>
  <si>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</si>
  <si>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</si>
  <si>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</si>
  <si>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</si>
  <si>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</si>
  <si>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</si>
  <si>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</si>
  <si>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</si>
  <si>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</si>
  <si>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</si>
  <si>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</si>
  <si>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</si>
  <si>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</si>
  <si>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</si>
  <si>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</si>
  <si>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</si>
  <si>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</si>
  <si>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</si>
  <si>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</si>
  <si>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</si>
  <si>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</si>
  <si>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</si>
  <si>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</si>
  <si>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</si>
  <si>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</si>
  <si>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</si>
  <si>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</si>
  <si>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</si>
  <si>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</si>
  <si>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</si>
  <si>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</si>
  <si>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</si>
  <si>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</si>
  <si>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</si>
  <si>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</si>
  <si>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</si>
  <si>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</si>
  <si>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</si>
  <si>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</si>
  <si>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</si>
  <si>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</si>
  <si>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</si>
  <si>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</si>
  <si>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</si>
  <si>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</si>
  <si>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</si>
  <si>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</si>
  <si>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</si>
  <si>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</si>
  <si>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</si>
  <si>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</si>
  <si>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</si>
  <si>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</si>
  <si>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</si>
  <si>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</si>
  <si>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</si>
  <si>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</si>
  <si>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</si>
  <si>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</si>
  <si>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</si>
  <si>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</si>
  <si>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</si>
  <si>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</si>
  <si>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</si>
  <si>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</si>
  <si>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</si>
  <si>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</si>
  <si>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</si>
  <si>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</si>
  <si>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</si>
  <si>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</si>
  <si>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</si>
  <si>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</si>
  <si>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</si>
  <si>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</si>
  <si>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</si>
  <si>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</si>
  <si>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</si>
  <si>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</si>
  <si>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</si>
  <si>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</si>
  <si>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</si>
  <si>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</si>
  <si>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</si>
  <si>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</si>
  <si>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</si>
  <si>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</si>
  <si>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</si>
  <si>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</si>
  <si>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</si>
  <si>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</si>
  <si>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</si>
  <si>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</si>
  <si>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</si>
  <si>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</si>
  <si>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</si>
  <si>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</si>
  <si>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</si>
  <si>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</si>
  <si>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</si>
  <si>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</si>
  <si>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</si>
  <si>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</si>
  <si>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</si>
  <si>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</si>
  <si>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</si>
  <si>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</si>
  <si>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</si>
  <si>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</si>
  <si>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</si>
  <si>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</si>
  <si>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</si>
  <si>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</si>
  <si>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</si>
  <si>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</si>
  <si>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</si>
  <si>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</si>
  <si>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</si>
  <si>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</si>
  <si>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</si>
  <si>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</si>
  <si>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</si>
  <si>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</si>
  <si>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</si>
  <si>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</si>
  <si>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</si>
  <si>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</si>
  <si>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</si>
  <si>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</si>
  <si>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</si>
  <si>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</si>
  <si>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</si>
  <si>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</si>
  <si>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</si>
  <si>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</si>
  <si>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</si>
  <si>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</si>
  <si>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</si>
  <si>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</si>
  <si>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</si>
  <si>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</si>
  <si>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</si>
  <si>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</si>
  <si>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</si>
  <si>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</si>
  <si>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</si>
  <si>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</si>
  <si>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</si>
  <si>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</si>
  <si>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</si>
  <si>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</si>
  <si>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</si>
  <si>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</si>
  <si>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</si>
  <si>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</si>
  <si>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</si>
  <si>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</si>
  <si>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</si>
  <si>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</si>
  <si>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</si>
  <si>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</si>
  <si>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</si>
  <si>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</si>
  <si>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</si>
  <si>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</si>
  <si>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</si>
  <si>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</si>
  <si>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</si>
  <si>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</si>
  <si>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</si>
  <si>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</si>
  <si>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</si>
  <si>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</si>
  <si>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</si>
  <si>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</si>
  <si>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</si>
  <si>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</si>
  <si>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</si>
  <si>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</si>
  <si>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</si>
  <si>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</si>
  <si>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</si>
  <si>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</si>
  <si>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</si>
  <si>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</si>
  <si>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</si>
  <si>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</si>
  <si>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</si>
  <si>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</si>
  <si>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</si>
  <si>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</si>
  <si>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</si>
  <si>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</si>
  <si>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</si>
  <si>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</si>
  <si>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</si>
  <si>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</si>
  <si>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</si>
  <si>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</si>
  <si>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</si>
  <si>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</si>
  <si>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</si>
  <si>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</si>
  <si>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</si>
  <si>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</si>
  <si>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</si>
  <si>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</si>
  <si>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</si>
  <si>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</si>
  <si>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</si>
  <si>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</si>
  <si>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</si>
  <si>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</si>
  <si>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</si>
  <si>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</si>
  <si>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</si>
  <si>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</si>
  <si>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</si>
  <si>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</si>
  <si>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</si>
  <si>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</si>
  <si>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</si>
  <si>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</si>
  <si>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</si>
  <si>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</si>
  <si>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</si>
  <si>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</si>
  <si>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</si>
  <si>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</si>
  <si>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</si>
  <si>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</si>
  <si>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</si>
  <si>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</si>
  <si>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</si>
  <si>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</si>
  <si>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</si>
  <si>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</si>
  <si>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</si>
  <si>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</si>
  <si>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</si>
  <si>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</si>
  <si>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</si>
  <si>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</si>
  <si>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</si>
  <si>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</si>
  <si>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</si>
  <si>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</si>
  <si>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</si>
  <si>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</si>
  <si>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</si>
  <si>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</si>
  <si>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</si>
  <si>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</si>
  <si>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</si>
  <si>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</si>
  <si>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</si>
  <si>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</si>
  <si>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</si>
  <si>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</si>
  <si>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</si>
  <si>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</si>
  <si>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</si>
  <si>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</si>
  <si>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</si>
  <si>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</si>
  <si>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</si>
  <si>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</si>
  <si>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</si>
  <si>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</si>
  <si>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</si>
  <si>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</si>
  <si>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</si>
  <si>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</si>
  <si>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</si>
  <si>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</si>
  <si>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</si>
  <si>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</si>
  <si>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</si>
  <si>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</si>
  <si>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</si>
  <si>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</si>
  <si>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</si>
  <si>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</si>
  <si>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</si>
  <si>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</si>
  <si>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</si>
  <si>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</si>
  <si>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</si>
  <si>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</si>
  <si>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</si>
  <si>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</si>
  <si>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</si>
  <si>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</si>
  <si>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</si>
  <si>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</si>
  <si>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</si>
  <si>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</si>
  <si>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</si>
  <si>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</si>
  <si>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</si>
  <si>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</si>
  <si>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</si>
  <si>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</si>
  <si>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</si>
  <si>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</si>
  <si>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</si>
  <si>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</si>
  <si>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</si>
  <si>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</si>
  <si>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</si>
  <si>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</si>
  <si>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</si>
  <si>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</si>
  <si>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</si>
  <si>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</si>
  <si>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</si>
  <si>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</si>
  <si>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</si>
  <si>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</si>
  <si>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</si>
  <si>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</si>
  <si>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</si>
  <si>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</si>
  <si>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</si>
  <si>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</si>
  <si>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</si>
  <si>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</si>
  <si>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</si>
  <si>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</si>
  <si>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</si>
  <si>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</si>
  <si>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</si>
  <si>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</si>
  <si>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</si>
  <si>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</si>
  <si>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</si>
  <si>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</si>
  <si>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</si>
  <si>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</si>
  <si>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</si>
  <si>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</si>
  <si>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</si>
  <si>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</si>
  <si>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</si>
  <si>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</si>
  <si>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</si>
  <si>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</si>
  <si>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</si>
  <si>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</si>
  <si>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</si>
  <si>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</si>
  <si>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</si>
  <si>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</si>
  <si>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</si>
  <si>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</si>
  <si>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</si>
  <si>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</si>
  <si>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</si>
  <si>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</si>
  <si>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</si>
  <si>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</si>
  <si>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</si>
  <si>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</si>
  <si>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</si>
  <si>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</si>
  <si>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</si>
  <si>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</si>
  <si>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</si>
  <si>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</si>
  <si>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</si>
  <si>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</si>
  <si>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</si>
  <si>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</si>
  <si>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</si>
  <si>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</si>
  <si>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</si>
  <si>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</si>
  <si>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</si>
  <si>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</si>
  <si>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</si>
  <si>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</si>
  <si>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</si>
  <si>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</si>
  <si>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</si>
  <si>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</si>
  <si>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</si>
  <si>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</si>
  <si>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</si>
  <si>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</si>
  <si>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</si>
  <si>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</si>
  <si>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</si>
  <si>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</si>
  <si>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</si>
  <si>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</si>
  <si>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</si>
  <si>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</si>
  <si>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</si>
  <si>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</si>
  <si>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</si>
  <si>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</si>
  <si>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</si>
  <si>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</si>
  <si>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</si>
  <si>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</si>
  <si>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</si>
  <si>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</si>
  <si>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</si>
  <si>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</si>
  <si>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</si>
  <si>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</si>
  <si>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</si>
  <si>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</si>
  <si>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</si>
  <si>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</si>
  <si>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</si>
  <si>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</si>
  <si>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</si>
  <si>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</si>
  <si>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</si>
  <si>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</si>
  <si>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</si>
  <si>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</si>
  <si>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</si>
  <si>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</si>
  <si>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</si>
  <si>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</si>
  <si>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</si>
  <si>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</si>
  <si>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</si>
  <si>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</si>
  <si>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</si>
  <si>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</si>
  <si>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</si>
  <si>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</si>
  <si>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</si>
  <si>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</si>
  <si>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</si>
  <si>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</si>
  <si>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</si>
  <si>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</si>
  <si>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</si>
  <si>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</si>
  <si>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</si>
  <si>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</si>
  <si>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</si>
  <si>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</si>
  <si>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</si>
  <si>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</si>
  <si>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</si>
  <si>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</si>
  <si>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</si>
  <si>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</si>
  <si>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</si>
  <si>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</si>
  <si>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</si>
  <si>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</si>
  <si>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</si>
  <si>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</si>
  <si>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</si>
  <si>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</si>
  <si>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</si>
  <si>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</si>
  <si>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</si>
  <si>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</si>
  <si>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</si>
  <si>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</si>
  <si>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</si>
  <si>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</si>
  <si>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</si>
  <si>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</si>
  <si>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</si>
  <si>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</si>
  <si>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</si>
  <si>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</si>
  <si>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</si>
  <si>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</si>
  <si>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</si>
  <si>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</si>
  <si>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</si>
  <si>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</si>
  <si>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</si>
  <si>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</si>
  <si>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</si>
  <si>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</si>
  <si>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</si>
  <si>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</si>
  <si>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</si>
  <si>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</si>
  <si>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</si>
  <si>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</si>
  <si>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</si>
  <si>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</si>
  <si>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</si>
  <si>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</si>
  <si>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</si>
  <si>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</si>
  <si>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</si>
  <si>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</si>
  <si>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</si>
  <si>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</si>
  <si>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</si>
  <si>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</si>
  <si>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</si>
  <si>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</si>
  <si>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</si>
  <si>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</si>
  <si>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</si>
  <si>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</si>
  <si>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</si>
  <si>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</si>
  <si>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</si>
  <si>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</si>
  <si>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</si>
  <si>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</si>
  <si>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</si>
  <si>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</si>
  <si>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</si>
  <si>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</si>
  <si>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</si>
  <si>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</si>
  <si>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</si>
  <si>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</si>
  <si>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</si>
  <si>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</si>
  <si>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</si>
  <si>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</si>
  <si>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</si>
  <si>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</si>
  <si>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</si>
  <si>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</si>
  <si>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</si>
  <si>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</si>
  <si>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</si>
  <si>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</si>
  <si>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</si>
  <si>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</si>
  <si>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</si>
  <si>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</si>
  <si>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</si>
  <si>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</si>
  <si>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</si>
  <si>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</si>
  <si>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</si>
  <si>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</si>
  <si>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</si>
  <si>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</si>
  <si>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</si>
  <si>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</si>
  <si>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</si>
  <si>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</si>
  <si>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</si>
  <si>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</si>
  <si>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</si>
  <si>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</si>
  <si>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</si>
  <si>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</si>
  <si>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</si>
  <si>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</si>
  <si>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</si>
  <si>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</si>
  <si>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</si>
  <si>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</si>
  <si>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</si>
  <si>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</si>
  <si>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</si>
  <si>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</si>
  <si>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</si>
  <si>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</si>
  <si>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</si>
  <si>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</si>
  <si>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</si>
  <si>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</si>
  <si>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</si>
  <si>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</si>
  <si>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</si>
  <si>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</si>
  <si>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</si>
  <si>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</si>
  <si>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</si>
  <si>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</si>
  <si>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</si>
  <si>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</si>
  <si>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</si>
  <si>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</si>
  <si>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</si>
  <si>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</si>
  <si>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</si>
  <si>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</si>
  <si>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</si>
  <si>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</si>
  <si>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</si>
  <si>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</si>
  <si>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</si>
  <si>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</si>
  <si>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</si>
  <si>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</si>
  <si>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</si>
  <si>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</si>
  <si>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</si>
  <si>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</si>
  <si>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</si>
  <si>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</si>
  <si>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</si>
  <si>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</si>
  <si>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</si>
  <si>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</si>
  <si>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</si>
  <si>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</si>
  <si>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</si>
  <si>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</si>
  <si>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</si>
  <si>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</si>
  <si>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</si>
  <si>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</si>
  <si>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</si>
  <si>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</si>
  <si>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</si>
  <si>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</si>
  <si>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</si>
  <si>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</si>
  <si>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</si>
  <si>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</si>
  <si>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</si>
  <si>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</si>
  <si>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</si>
  <si>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</si>
  <si>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</si>
  <si>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</si>
  <si>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</si>
  <si>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</si>
  <si>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</si>
  <si>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</si>
  <si>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</si>
  <si>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</si>
  <si>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</si>
  <si>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</si>
  <si>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</si>
  <si>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</si>
  <si>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</si>
  <si>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</si>
  <si>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</si>
  <si>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</si>
  <si>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</si>
  <si>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</si>
  <si>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</si>
  <si>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</si>
  <si>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</si>
  <si>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</si>
  <si>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</si>
  <si>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</si>
  <si>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</si>
  <si>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</si>
  <si>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</si>
  <si>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</si>
  <si>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</si>
  <si>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</si>
  <si>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</si>
  <si>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</si>
  <si>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</si>
  <si>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</si>
  <si>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</si>
  <si>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</si>
  <si>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</si>
  <si>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</si>
  <si>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</si>
  <si>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</si>
  <si>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</si>
  <si>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</si>
  <si>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</si>
  <si>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</si>
  <si>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</si>
  <si>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</si>
  <si>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</si>
  <si>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</si>
  <si>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</si>
  <si>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</si>
  <si>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</si>
  <si>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</si>
  <si>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</si>
  <si>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</si>
  <si>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</si>
  <si>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</si>
  <si>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</si>
  <si>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</si>
  <si>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</si>
  <si>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</si>
  <si>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</si>
  <si>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</si>
  <si>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</si>
  <si>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</si>
  <si>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</si>
  <si>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</si>
  <si>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</si>
  <si>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</si>
  <si>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</si>
  <si>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</si>
  <si>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</si>
  <si>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</si>
  <si>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</si>
  <si>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</si>
  <si>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</si>
  <si>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</si>
  <si>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</si>
  <si>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</si>
  <si>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</si>
  <si>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</si>
  <si>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</si>
  <si>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</si>
  <si>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</si>
  <si>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</si>
  <si>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</si>
  <si>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</si>
  <si>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</si>
  <si>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</si>
  <si>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</si>
  <si>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</si>
  <si>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</si>
  <si>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</si>
  <si>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</si>
  <si>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</si>
  <si>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</si>
  <si>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</si>
  <si>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</si>
  <si>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</si>
  <si>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</si>
  <si>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</si>
  <si>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</si>
  <si>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</si>
  <si>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</si>
  <si>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</si>
  <si>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</si>
  <si>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</si>
  <si>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</si>
  <si>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</si>
  <si>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</si>
  <si>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</si>
  <si>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</si>
  <si>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</si>
  <si>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</si>
  <si>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</si>
  <si>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</si>
  <si>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</si>
  <si>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</si>
  <si>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</si>
  <si>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</si>
  <si>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</si>
  <si>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</si>
  <si>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</si>
  <si>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</si>
  <si>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</si>
  <si>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</si>
  <si>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</si>
  <si>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</si>
  <si>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</si>
  <si>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</si>
  <si>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</si>
  <si>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</si>
  <si>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</si>
  <si>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</si>
  <si>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</si>
  <si>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</si>
  <si>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</si>
  <si>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</si>
  <si>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</si>
  <si>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</si>
  <si>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</si>
  <si>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</si>
  <si>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</si>
  <si>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</si>
  <si>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</si>
  <si>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</si>
  <si>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</si>
  <si>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</si>
  <si>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</si>
  <si>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</si>
  <si>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</si>
  <si>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</si>
  <si>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</si>
  <si>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</si>
  <si>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</si>
  <si>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</si>
  <si>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</si>
  <si>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</si>
  <si>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</si>
  <si>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</si>
  <si>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</si>
  <si>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</si>
  <si>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</si>
  <si>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</si>
  <si>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</si>
  <si>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</si>
  <si>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</si>
  <si>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</si>
  <si>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</si>
  <si>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</si>
  <si>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</si>
  <si>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</si>
  <si>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</si>
  <si>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</si>
  <si>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</si>
  <si>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</si>
  <si>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</si>
  <si>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</si>
  <si>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</si>
  <si>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</si>
  <si>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</si>
  <si>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</si>
  <si>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</si>
  <si>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</si>
  <si>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</si>
  <si>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</si>
  <si>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</si>
  <si>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</si>
  <si>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</si>
  <si>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</si>
  <si>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</si>
  <si>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</si>
  <si>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</si>
  <si>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</si>
  <si>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</si>
  <si>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</si>
  <si>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</si>
  <si>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</si>
  <si>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</si>
  <si>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</si>
  <si>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</si>
  <si>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</si>
  <si>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</si>
  <si>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</si>
  <si>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</si>
  <si>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</si>
  <si>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</si>
  <si>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</si>
  <si>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</si>
  <si>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</si>
  <si>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</si>
  <si>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</si>
  <si>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</si>
  <si>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</si>
  <si>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</si>
  <si>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</si>
  <si>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</si>
  <si>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</si>
  <si>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</si>
  <si>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</si>
  <si>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</si>
  <si>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</si>
  <si>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</si>
  <si>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</si>
  <si>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</si>
  <si>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</si>
  <si>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</si>
  <si>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</si>
  <si>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</si>
  <si>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</si>
  <si>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</si>
  <si>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</si>
  <si>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</si>
  <si>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</si>
  <si>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</si>
  <si>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</si>
  <si>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</si>
  <si>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</si>
  <si>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</si>
  <si>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</si>
  <si>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</si>
  <si>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</si>
  <si>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</si>
  <si>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</si>
  <si>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</si>
  <si>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</si>
  <si>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</si>
  <si>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</si>
  <si>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</si>
  <si>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</si>
  <si>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</si>
  <si>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</si>
  <si>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</si>
  <si>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</si>
  <si>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</si>
  <si>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</si>
  <si>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</si>
  <si>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</si>
  <si>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</si>
  <si>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</si>
  <si>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</si>
  <si>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</si>
  <si>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</si>
  <si>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</si>
  <si>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</si>
  <si>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</si>
  <si>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</si>
  <si>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</si>
  <si>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</si>
  <si>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</si>
  <si>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</si>
  <si>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</si>
  <si>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</si>
  <si>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</si>
  <si>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</si>
  <si>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</si>
  <si>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</si>
  <si>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</si>
  <si>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</si>
  <si>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</si>
  <si>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</si>
  <si>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</si>
  <si>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</si>
  <si>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</si>
  <si>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</si>
  <si>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</si>
  <si>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</si>
  <si>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</si>
  <si>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</si>
  <si>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</si>
  <si>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</si>
  <si>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</si>
  <si>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</si>
  <si>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</si>
  <si>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</si>
  <si>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</si>
  <si>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</si>
  <si>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</si>
  <si>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</si>
  <si>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</si>
  <si>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</si>
  <si>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</si>
  <si>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</si>
  <si>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</si>
  <si>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</si>
  <si>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</si>
  <si>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</si>
  <si>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</si>
  <si>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</si>
  <si>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</si>
  <si>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</si>
  <si>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</si>
  <si>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</si>
  <si>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</si>
  <si>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</si>
  <si>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</si>
  <si>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</si>
  <si>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</si>
  <si>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</si>
  <si>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</si>
  <si>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</si>
  <si>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</si>
  <si>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</si>
  <si>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</si>
  <si>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</si>
  <si>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</si>
  <si>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</si>
  <si>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</si>
  <si>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</si>
  <si>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</si>
  <si>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</si>
  <si>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</si>
  <si>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</si>
  <si>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</si>
  <si>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</si>
  <si>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</si>
  <si>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</si>
  <si>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</si>
  <si>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</si>
  <si>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</si>
  <si>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</si>
  <si>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</si>
  <si>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</si>
  <si>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</si>
  <si>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</si>
  <si>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</si>
  <si>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</si>
  <si>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</si>
  <si>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</si>
  <si>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</si>
  <si>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</si>
  <si>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</si>
  <si>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</si>
  <si>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</si>
  <si>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</si>
  <si>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</si>
  <si>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</si>
  <si>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</si>
  <si>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</si>
  <si>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</si>
  <si>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</si>
  <si>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</si>
  <si>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</si>
  <si>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</si>
  <si>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</si>
  <si>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</si>
  <si>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</si>
  <si>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</si>
  <si>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</si>
  <si>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</si>
  <si>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</si>
  <si>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</si>
  <si>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</si>
  <si>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</si>
  <si>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</si>
  <si>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</si>
  <si>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</si>
  <si>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</si>
  <si>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</si>
  <si>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</si>
  <si>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</si>
  <si>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</si>
  <si>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</si>
  <si>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</si>
  <si>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</si>
  <si>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</si>
  <si>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</si>
  <si>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</si>
  <si>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</si>
  <si>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</si>
  <si>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</si>
  <si>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</si>
  <si>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</si>
  <si>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</si>
  <si>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</si>
  <si>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</si>
  <si>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</si>
  <si>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</si>
  <si>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</si>
  <si>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</si>
  <si>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</si>
  <si>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</si>
  <si>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</si>
  <si>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</si>
  <si>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</si>
  <si>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</si>
  <si>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</si>
  <si>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</si>
  <si>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</si>
  <si>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</si>
  <si>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</si>
  <si>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</si>
  <si>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</si>
  <si>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</si>
  <si>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</si>
  <si>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</si>
  <si>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</si>
  <si>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</si>
  <si>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</si>
  <si>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</si>
  <si>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</si>
  <si>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</si>
  <si>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</si>
  <si>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</si>
  <si>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</si>
  <si>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</si>
  <si>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</si>
  <si>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</si>
  <si>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</si>
  <si>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</si>
  <si>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</si>
  <si>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</si>
  <si>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</si>
  <si>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</si>
  <si>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</si>
  <si>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</si>
  <si>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</si>
  <si>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</si>
  <si>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</si>
  <si>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</si>
  <si>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</si>
  <si>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</si>
  <si>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</si>
  <si>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</si>
  <si>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</si>
  <si>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</si>
  <si>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</si>
  <si>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</si>
  <si>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</si>
  <si>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</si>
  <si>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</si>
  <si>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</si>
  <si>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</si>
  <si>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</si>
  <si>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</si>
  <si>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</si>
  <si>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</si>
  <si>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</si>
  <si>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</si>
  <si>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</si>
  <si>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</si>
  <si>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</si>
  <si>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</si>
  <si>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</si>
  <si>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</si>
  <si>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</si>
  <si>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</si>
  <si>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</si>
  <si>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</si>
  <si>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</si>
  <si>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</si>
  <si>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</si>
  <si>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</si>
  <si>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</si>
  <si>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</si>
  <si>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</si>
  <si>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</si>
  <si>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</si>
  <si>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</si>
  <si>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</si>
  <si>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</si>
  <si>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</si>
  <si>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</si>
  <si>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</si>
  <si>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</si>
  <si>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</si>
  <si>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</si>
  <si>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</si>
  <si>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</si>
  <si>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</si>
  <si>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</si>
  <si>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</si>
  <si>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</si>
  <si>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</si>
  <si>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</si>
  <si>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</si>
  <si>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</si>
  <si>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</si>
  <si>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</si>
  <si>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</si>
  <si>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</si>
  <si>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</si>
  <si>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</si>
  <si>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</si>
  <si>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</si>
  <si>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</si>
  <si>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</si>
  <si>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</si>
  <si>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</si>
  <si>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</si>
  <si>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</si>
  <si>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</si>
  <si>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</si>
  <si>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</si>
  <si>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</si>
  <si>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</si>
  <si>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</si>
  <si>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</si>
  <si>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</si>
  <si>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</si>
  <si>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</si>
  <si>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</si>
  <si>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</si>
  <si>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</si>
  <si>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</si>
  <si>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</si>
  <si>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</si>
  <si>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</si>
  <si>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</si>
  <si>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</si>
  <si>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</si>
  <si>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</si>
  <si>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</si>
  <si>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</si>
  <si>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</si>
  <si>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</si>
  <si>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</si>
  <si>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</si>
  <si>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</si>
  <si>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</si>
  <si>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</si>
  <si>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</si>
  <si>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</si>
  <si>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</si>
  <si>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</si>
  <si>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</si>
  <si>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</si>
  <si>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</si>
  <si>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</si>
  <si>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</si>
  <si>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</si>
  <si>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</si>
  <si>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</si>
  <si>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</si>
  <si>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</si>
  <si>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</si>
  <si>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</si>
  <si>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</si>
  <si>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</si>
  <si>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</si>
  <si>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</si>
  <si>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</si>
  <si>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</si>
  <si>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</si>
  <si>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</si>
  <si>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</si>
  <si>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</si>
  <si>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</si>
  <si>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</si>
  <si>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</si>
  <si>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</si>
  <si>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</si>
  <si>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</si>
  <si>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</si>
  <si>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</si>
  <si>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</si>
  <si>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</si>
  <si>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</si>
  <si>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</si>
  <si>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</si>
  <si>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</si>
  <si>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</si>
  <si>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</si>
  <si>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</si>
  <si>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</si>
  <si>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</si>
  <si>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</si>
  <si>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</si>
  <si>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</si>
  <si>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</si>
  <si>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</si>
  <si>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</si>
  <si>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</si>
  <si>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</si>
  <si>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</si>
  <si>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</si>
  <si>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</si>
  <si>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</si>
  <si>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</si>
  <si>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</si>
  <si>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</si>
  <si>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</si>
  <si>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</si>
  <si>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</si>
  <si>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</si>
  <si>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</si>
  <si>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</si>
  <si>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</si>
  <si>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</si>
  <si>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</si>
  <si>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</si>
  <si>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</si>
  <si>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</si>
  <si>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</si>
  <si>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</si>
  <si>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</si>
  <si>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</si>
  <si>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</si>
  <si>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</si>
  <si>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</si>
  <si>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</si>
  <si>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</si>
  <si>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</si>
  <si>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</si>
  <si>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</si>
  <si>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</si>
  <si>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</si>
  <si>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</si>
  <si>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</si>
  <si>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</si>
  <si>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</si>
  <si>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</si>
  <si>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</si>
  <si>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</si>
  <si>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</si>
  <si>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</si>
  <si>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</si>
  <si>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</si>
  <si>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</si>
  <si>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</si>
  <si>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</si>
  <si>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</si>
  <si>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</si>
  <si>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</si>
  <si>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</si>
  <si>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</si>
  <si>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</si>
  <si>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</si>
  <si>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</si>
  <si>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</si>
  <si>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</si>
  <si>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</si>
  <si>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</si>
  <si>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</si>
  <si>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</si>
  <si>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</si>
  <si>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</si>
  <si>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</si>
  <si>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</si>
  <si>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</si>
  <si>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</si>
  <si>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</si>
  <si>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</si>
  <si>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</si>
  <si>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</si>
  <si>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</si>
  <si>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</si>
  <si>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</si>
  <si>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</si>
  <si>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</si>
  <si>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</si>
  <si>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</si>
  <si>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</si>
  <si>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</si>
  <si>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</si>
  <si>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</si>
  <si>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</si>
  <si>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</si>
  <si>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</si>
  <si>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</si>
  <si>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</si>
  <si>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</si>
  <si>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</si>
  <si>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</si>
  <si>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</si>
  <si>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</si>
  <si>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</si>
  <si>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</si>
  <si>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</si>
  <si>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</si>
  <si>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</si>
  <si>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</si>
  <si>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</si>
  <si>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</si>
  <si>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</si>
  <si>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</si>
  <si>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</si>
  <si>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</si>
  <si>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</si>
  <si>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</si>
  <si>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</si>
  <si>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</si>
  <si>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</si>
  <si>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</si>
  <si>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</si>
  <si>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</si>
  <si>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</si>
  <si>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</si>
  <si>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</si>
  <si>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</si>
  <si>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</si>
  <si>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</si>
  <si>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</si>
  <si>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</si>
  <si>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</si>
  <si>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</si>
  <si>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</si>
  <si>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</si>
  <si>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</si>
  <si>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</si>
  <si>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</si>
  <si>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</si>
  <si>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</si>
  <si>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</si>
  <si>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</si>
  <si>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</si>
  <si>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</si>
  <si>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</si>
  <si>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</si>
  <si>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</si>
  <si>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</si>
  <si>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</si>
  <si>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</si>
  <si>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</si>
  <si>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</si>
  <si>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</si>
  <si>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</si>
  <si>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</si>
  <si>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</si>
  <si>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</si>
  <si>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</si>
  <si>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</si>
  <si>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</si>
  <si>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</si>
  <si>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</si>
  <si>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</si>
  <si>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</si>
  <si>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</si>
  <si>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</si>
  <si>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</si>
  <si>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</si>
  <si>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</si>
  <si>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</si>
  <si>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</si>
  <si>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</si>
  <si>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</si>
  <si>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</si>
  <si>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</si>
  <si>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</si>
  <si>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</si>
  <si>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</si>
  <si>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</si>
  <si>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</si>
  <si>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</si>
  <si>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</si>
  <si>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</si>
  <si>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</si>
  <si>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</si>
  <si>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</si>
  <si>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</si>
  <si>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</si>
  <si>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</si>
  <si>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</si>
  <si>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</si>
  <si>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</si>
  <si>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</si>
  <si>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</si>
  <si>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</si>
  <si>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</si>
  <si>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</si>
  <si>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</si>
  <si>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</si>
  <si>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</si>
  <si>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</si>
  <si>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</si>
  <si>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</si>
  <si>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</si>
  <si>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</si>
  <si>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</si>
  <si>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</si>
  <si>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</si>
  <si>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</si>
  <si>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</si>
  <si>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</si>
  <si>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</si>
  <si>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</si>
  <si>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</si>
  <si>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</si>
  <si>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</si>
  <si>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</si>
  <si>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</si>
  <si>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</si>
  <si>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</si>
  <si>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</si>
  <si>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</si>
  <si>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</si>
  <si>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</si>
  <si>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</si>
  <si>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</si>
  <si>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</si>
  <si>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</si>
  <si>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</si>
  <si>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</si>
  <si>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</si>
  <si>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</si>
  <si>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</si>
  <si>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</si>
  <si>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</si>
  <si>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</si>
  <si>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</si>
  <si>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</si>
  <si>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</si>
  <si>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</si>
  <si>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</si>
  <si>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</si>
  <si>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</si>
  <si>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</si>
  <si>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</si>
  <si>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</si>
  <si>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</si>
  <si>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</si>
  <si>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</si>
  <si>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</si>
  <si>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</si>
  <si>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</si>
  <si>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</si>
  <si>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</si>
  <si>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</si>
  <si>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</si>
  <si>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</si>
  <si>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</si>
  <si>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</si>
  <si>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</si>
  <si>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</si>
  <si>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</si>
  <si>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</si>
  <si>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</si>
  <si>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</si>
  <si>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</si>
  <si>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</si>
  <si>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</si>
  <si>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</si>
  <si>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</si>
  <si>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</si>
  <si>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</si>
  <si>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</si>
  <si>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</si>
  <si>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</si>
  <si>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</si>
  <si>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</si>
  <si>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</si>
  <si>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</si>
  <si>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</si>
  <si>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</si>
  <si>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</si>
  <si>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</si>
  <si>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</si>
  <si>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</si>
  <si>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</si>
  <si>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</si>
  <si>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</si>
  <si>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</si>
  <si>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</si>
  <si>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</si>
  <si>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</si>
  <si>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</si>
  <si>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</si>
  <si>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</si>
  <si>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</si>
  <si>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</si>
  <si>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</si>
  <si>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</si>
  <si>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</si>
  <si>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</si>
  <si>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</si>
  <si>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</si>
  <si>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</si>
  <si>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</si>
  <si>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</si>
  <si>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</si>
  <si>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</si>
  <si>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</si>
  <si>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</si>
  <si>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</si>
  <si>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</si>
  <si>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</si>
  <si>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</si>
  <si>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</si>
  <si>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</si>
  <si>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</si>
  <si>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</si>
  <si>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</si>
  <si>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</si>
  <si>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</si>
  <si>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</si>
  <si>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</si>
  <si>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</si>
  <si>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</si>
  <si>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</si>
  <si>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</si>
  <si>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</si>
  <si>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</si>
  <si>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</si>
  <si>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</si>
  <si>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</si>
  <si>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</si>
  <si>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</si>
  <si>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</si>
  <si>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</si>
  <si>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</si>
  <si>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</si>
  <si>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</si>
  <si>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</si>
  <si>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</si>
  <si>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</si>
  <si>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</si>
  <si>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</si>
  <si>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</si>
  <si>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</si>
  <si>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</si>
  <si>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</si>
  <si>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</si>
  <si>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</si>
  <si>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</si>
  <si>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</si>
  <si>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</si>
  <si>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</si>
  <si>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</si>
  <si>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</si>
  <si>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</si>
  <si>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</si>
  <si>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</si>
  <si>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</si>
  <si>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</si>
  <si>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</si>
  <si>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</si>
  <si>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</si>
  <si>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</si>
  <si>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</si>
  <si>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</si>
  <si>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</si>
  <si>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</si>
  <si>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</si>
  <si>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</si>
  <si>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</si>
  <si>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</si>
  <si>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</si>
  <si>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</si>
  <si>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</si>
  <si>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</si>
  <si>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</si>
  <si>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</si>
  <si>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</si>
  <si>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</si>
  <si>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</si>
  <si>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</si>
  <si>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</si>
  <si>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</si>
  <si>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</si>
  <si>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</si>
  <si>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</si>
  <si>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</si>
  <si>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</si>
  <si>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</si>
  <si>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</si>
  <si>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</si>
  <si>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</si>
  <si>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</si>
  <si>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</si>
  <si>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</si>
  <si>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</si>
  <si>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</si>
  <si>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</si>
  <si>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</si>
  <si>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</si>
  <si>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</si>
  <si>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</si>
  <si>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</si>
  <si>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</si>
  <si>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</si>
  <si>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</si>
  <si>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</si>
  <si>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</si>
  <si>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</si>
  <si>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</si>
  <si>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</si>
  <si>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</si>
  <si>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</si>
  <si>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</si>
  <si>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</si>
  <si>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</si>
  <si>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</si>
  <si>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</si>
  <si>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</si>
  <si>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</si>
  <si>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</si>
  <si>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</si>
  <si>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</si>
  <si>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</si>
  <si>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</si>
  <si>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</si>
  <si>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</si>
  <si>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</si>
  <si>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</si>
  <si>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</si>
  <si>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</si>
  <si>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</si>
  <si>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</si>
  <si>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</si>
  <si>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</si>
  <si>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</si>
  <si>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</si>
  <si>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</si>
  <si>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</si>
  <si>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</si>
  <si>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</si>
  <si>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</si>
  <si>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</si>
  <si>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</si>
  <si>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</si>
  <si>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</si>
  <si>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</si>
  <si>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</si>
  <si>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</si>
  <si>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</si>
  <si>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</si>
  <si>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</si>
  <si>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</si>
  <si>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</si>
  <si>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</si>
  <si>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</si>
  <si>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</si>
  <si>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</si>
  <si>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</si>
  <si>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</si>
  <si>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</si>
  <si>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</si>
  <si>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</si>
  <si>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</si>
  <si>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</si>
  <si>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</si>
  <si>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</si>
  <si>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</si>
  <si>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</si>
  <si>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</si>
  <si>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</si>
  <si>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</si>
  <si>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</si>
  <si>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</si>
  <si>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</si>
  <si>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</si>
  <si>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</si>
  <si>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</si>
  <si>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</si>
  <si>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</si>
  <si>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</si>
  <si>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</si>
  <si>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</si>
  <si>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</si>
  <si>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</si>
  <si>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</si>
  <si>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</si>
  <si>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</si>
  <si>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</si>
  <si>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</si>
  <si>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</si>
  <si>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</si>
  <si>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</si>
  <si>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</si>
  <si>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</si>
  <si>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</si>
  <si>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</si>
  <si>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</si>
  <si>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</si>
  <si>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</si>
  <si>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</si>
  <si>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</si>
  <si>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</si>
  <si>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</si>
  <si>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</si>
  <si>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</si>
  <si>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</si>
  <si>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</si>
  <si>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</si>
  <si>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</si>
  <si>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</si>
  <si>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</si>
  <si>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</si>
  <si>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</si>
  <si>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</si>
  <si>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</si>
  <si>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</si>
  <si>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</si>
  <si>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</si>
  <si>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</si>
  <si>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</si>
  <si>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</si>
  <si>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</si>
  <si>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</si>
  <si>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</si>
  <si>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</si>
  <si>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</si>
  <si>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</si>
  <si>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</si>
  <si>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</si>
  <si>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</si>
  <si>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</si>
  <si>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</si>
  <si>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</si>
  <si>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</si>
  <si>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</si>
  <si>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</si>
  <si>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</si>
  <si>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</si>
  <si>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</si>
  <si>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</si>
  <si>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</si>
  <si>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</si>
  <si>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</si>
  <si>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</si>
  <si>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</si>
  <si>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</si>
  <si>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</si>
  <si>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</si>
  <si>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</si>
  <si>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</si>
  <si>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</si>
  <si>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</si>
  <si>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</si>
  <si>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</si>
  <si>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</si>
  <si>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</si>
  <si>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</si>
  <si>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</si>
  <si>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</si>
  <si>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</si>
  <si>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</si>
  <si>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</si>
  <si>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</si>
  <si>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</si>
  <si>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</si>
  <si>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</si>
  <si>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</si>
  <si>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</si>
  <si>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</si>
  <si>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</si>
  <si>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</si>
  <si>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</si>
  <si>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</si>
  <si>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</si>
  <si>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</si>
  <si>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</si>
  <si>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</si>
  <si>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</si>
  <si>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</si>
  <si>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</si>
  <si>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</si>
  <si>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</si>
  <si>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</si>
  <si>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</si>
  <si>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</si>
  <si>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</si>
  <si>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</si>
  <si>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</si>
  <si>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</si>
  <si>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</si>
  <si>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</si>
  <si>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</si>
  <si>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</si>
  <si>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</si>
  <si>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</si>
  <si>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</si>
  <si>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</si>
  <si>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</si>
  <si>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</si>
  <si>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</si>
  <si>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</si>
  <si>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</si>
  <si>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</si>
  <si>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</si>
  <si>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</si>
  <si>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</si>
  <si>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</si>
  <si>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</si>
  <si>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</si>
  <si>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</si>
  <si>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</si>
  <si>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</si>
  <si>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</si>
  <si>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</si>
  <si>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</si>
  <si>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</si>
  <si>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</si>
  <si>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</si>
  <si>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</si>
  <si>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</si>
  <si>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</si>
  <si>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</si>
  <si>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</si>
  <si>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</si>
  <si>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</si>
  <si>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</si>
  <si>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</si>
  <si>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</si>
  <si>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</si>
  <si>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</si>
  <si>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</si>
  <si>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</si>
  <si>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</si>
  <si>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</si>
  <si>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</si>
  <si>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</si>
  <si>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</si>
  <si>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</si>
  <si>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</si>
  <si>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</si>
  <si>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</si>
  <si>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</si>
  <si>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</si>
  <si>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</si>
  <si>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</si>
  <si>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</si>
  <si>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</si>
  <si>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</si>
  <si>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</si>
  <si>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</si>
  <si>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</si>
  <si>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</si>
  <si>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</si>
  <si>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</si>
  <si>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</si>
  <si>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</si>
  <si>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</si>
  <si>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</si>
  <si>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</si>
  <si>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</si>
  <si>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</si>
  <si>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</si>
  <si>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</si>
  <si>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</si>
  <si>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</si>
  <si>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</si>
  <si>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</si>
  <si>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</si>
  <si>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</si>
  <si>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</si>
  <si>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</si>
  <si>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</si>
  <si>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</si>
  <si>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</si>
  <si>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</si>
  <si>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</si>
  <si>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</si>
  <si>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</si>
  <si>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</si>
  <si>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</si>
  <si>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</si>
  <si>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</si>
  <si>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</si>
  <si>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</si>
  <si>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</si>
  <si>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</si>
  <si>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</si>
  <si>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</si>
  <si>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</si>
  <si>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</si>
  <si>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</si>
  <si>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</si>
  <si>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</si>
  <si>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</si>
  <si>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</si>
  <si>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</si>
  <si>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</si>
  <si>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</si>
  <si>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</si>
  <si>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</si>
  <si>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</si>
  <si>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</si>
  <si>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</si>
  <si>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</si>
  <si>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</si>
  <si>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</si>
  <si>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</si>
  <si>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</si>
  <si>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</si>
  <si>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</si>
  <si>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</si>
  <si>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</si>
  <si>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</si>
  <si>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</si>
  <si>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</si>
  <si>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</si>
  <si>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</si>
  <si>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</si>
  <si>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</si>
  <si>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</si>
  <si>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</si>
  <si>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</si>
  <si>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</si>
  <si>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</si>
  <si>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</si>
  <si>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</si>
  <si>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</si>
  <si>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</si>
  <si>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</si>
  <si>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</si>
  <si>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</si>
  <si>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</si>
  <si>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</si>
  <si>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</si>
  <si>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</si>
  <si>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</si>
  <si>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</si>
  <si>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</si>
  <si>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</si>
  <si>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</si>
  <si>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</si>
  <si>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</si>
  <si>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</si>
  <si>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</si>
  <si>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</si>
  <si>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</si>
  <si>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</si>
  <si>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</si>
  <si>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</si>
  <si>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</si>
  <si>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</si>
  <si>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</si>
  <si>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</si>
  <si>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</si>
  <si>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</si>
  <si>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</si>
  <si>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</si>
  <si>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</si>
  <si>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</si>
  <si>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</si>
  <si>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</si>
  <si>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</si>
  <si>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</si>
  <si>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</si>
  <si>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</si>
  <si>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</si>
  <si>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</si>
  <si>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</si>
  <si>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</si>
  <si>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</si>
  <si>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</si>
  <si>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</si>
  <si>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</si>
  <si>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</si>
  <si>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</si>
  <si>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</si>
  <si>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</si>
  <si>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</si>
  <si>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</si>
  <si>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</si>
  <si>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</si>
  <si>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</si>
  <si>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</si>
  <si>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</si>
  <si>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</si>
  <si>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</si>
  <si>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</si>
  <si>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</si>
  <si>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</si>
  <si>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</si>
  <si>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</si>
  <si>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</si>
  <si>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</si>
  <si>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</si>
  <si>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</si>
  <si>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</si>
  <si>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</si>
  <si>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</si>
  <si>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</si>
  <si>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</si>
  <si>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</si>
  <si>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</si>
  <si>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</si>
  <si>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</si>
  <si>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</si>
  <si>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</si>
  <si>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</si>
  <si>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</si>
  <si>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</si>
  <si>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</si>
  <si>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</si>
  <si>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</si>
  <si>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</si>
  <si>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</si>
  <si>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</si>
  <si>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</si>
  <si>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</si>
  <si>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</si>
  <si>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</si>
  <si>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</si>
  <si>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</si>
  <si>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</si>
  <si>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</si>
  <si>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</si>
  <si>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</si>
  <si>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</si>
  <si>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</si>
  <si>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</si>
  <si>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</si>
  <si>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</si>
  <si>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</si>
  <si>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</si>
  <si>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</si>
  <si>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</si>
  <si>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</si>
  <si>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</si>
  <si>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</si>
  <si>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</si>
  <si>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</si>
  <si>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</si>
  <si>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</si>
  <si>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</si>
  <si>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</si>
  <si>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</si>
  <si>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</si>
  <si>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</si>
  <si>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</si>
  <si>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</si>
  <si>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</si>
  <si>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</si>
  <si>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</si>
  <si>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</si>
  <si>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</si>
  <si>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</si>
  <si>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</si>
  <si>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</si>
  <si>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</si>
  <si>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</si>
  <si>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</si>
  <si>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</si>
  <si>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</si>
  <si>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</si>
  <si>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</si>
  <si>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</si>
  <si>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</si>
  <si>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</si>
  <si>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</si>
  <si>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</si>
  <si>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</si>
  <si>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</si>
  <si>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</si>
  <si>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</si>
  <si>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</si>
  <si>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</si>
  <si>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</si>
  <si>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</si>
  <si>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</si>
  <si>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</si>
  <si>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</si>
  <si>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</si>
  <si>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</si>
  <si>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</si>
  <si>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</si>
  <si>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</si>
  <si>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</si>
  <si>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</si>
  <si>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</si>
  <si>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</si>
  <si>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</si>
  <si>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</si>
  <si>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</si>
  <si>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</si>
  <si>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</si>
  <si>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</si>
  <si>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</si>
  <si>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</si>
  <si>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</si>
  <si>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</si>
  <si>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</si>
  <si>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</si>
  <si>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</si>
  <si>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</si>
  <si>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</si>
  <si>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</si>
  <si>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</si>
  <si>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</si>
  <si>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</si>
  <si>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</si>
  <si>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</si>
  <si>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</si>
  <si>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</si>
  <si>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</si>
  <si>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</si>
  <si>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</si>
  <si>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</si>
  <si>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</si>
  <si>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</si>
  <si>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</si>
  <si>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</si>
  <si>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</si>
  <si>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</si>
  <si>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</si>
  <si>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</si>
  <si>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</si>
  <si>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</si>
  <si>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</si>
  <si>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</si>
  <si>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</si>
  <si>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</si>
  <si>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</si>
  <si>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</si>
  <si>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</si>
  <si>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</si>
  <si>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</si>
  <si>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</si>
  <si>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</si>
  <si>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</si>
  <si>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</si>
  <si>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</si>
  <si>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</si>
  <si>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</si>
  <si>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</si>
  <si>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</si>
  <si>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</si>
  <si>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</si>
  <si>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</si>
  <si>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</si>
  <si>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</si>
  <si>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</si>
  <si>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</si>
  <si>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</si>
  <si>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</si>
  <si>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</si>
  <si>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</si>
  <si>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</si>
  <si>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</si>
  <si>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</si>
  <si>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</si>
  <si>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</si>
  <si>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</si>
  <si>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</si>
  <si>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</si>
  <si>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</si>
  <si>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</si>
  <si>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</si>
  <si>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</si>
  <si>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</si>
  <si>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</si>
  <si>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</si>
  <si>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</si>
  <si>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</si>
  <si>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</si>
  <si>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</si>
  <si>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</si>
  <si>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</si>
  <si>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</si>
  <si>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</si>
  <si>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</si>
  <si>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</si>
  <si>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</si>
  <si>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</si>
  <si>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</si>
  <si>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</si>
  <si>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</si>
  <si>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</si>
  <si>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</si>
  <si>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</si>
  <si>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</si>
  <si>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</si>
  <si>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</si>
  <si>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</si>
  <si>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</si>
  <si>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</si>
  <si>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</si>
  <si>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</si>
  <si>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</si>
  <si>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</si>
  <si>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</si>
  <si>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</si>
  <si>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</si>
  <si>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</si>
  <si>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</si>
  <si>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</si>
  <si>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</si>
  <si>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</si>
  <si>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</si>
  <si>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</si>
  <si>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</si>
  <si>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</si>
  <si>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</si>
  <si>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</si>
  <si>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</si>
  <si>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</si>
  <si>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</si>
  <si>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</si>
  <si>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</si>
  <si>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</si>
  <si>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</si>
  <si>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</si>
  <si>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</si>
  <si>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</si>
  <si>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</si>
  <si>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</si>
  <si>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</si>
  <si>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</si>
  <si>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</si>
  <si>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</si>
  <si>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</si>
  <si>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</si>
  <si>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</si>
  <si>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</si>
  <si>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</si>
  <si>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</si>
  <si>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</si>
  <si>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</si>
  <si>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</si>
  <si>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</si>
  <si>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</si>
  <si>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</si>
  <si>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</si>
  <si>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</si>
  <si>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</si>
  <si>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</si>
  <si>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</si>
  <si>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</si>
  <si>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</si>
  <si>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</si>
  <si>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</si>
  <si>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</si>
  <si>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</si>
  <si>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</si>
  <si>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</si>
  <si>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</si>
  <si>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</si>
  <si>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</si>
  <si>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</si>
  <si>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</si>
  <si>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</si>
  <si>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</si>
  <si>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</si>
  <si>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</si>
  <si>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</si>
  <si>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</si>
  <si>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</si>
  <si>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</si>
  <si>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</si>
  <si>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</si>
  <si>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</si>
  <si>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</si>
  <si>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</si>
  <si>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</si>
  <si>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</si>
  <si>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</si>
  <si>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</si>
  <si>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</si>
  <si>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</si>
  <si>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</si>
  <si>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</si>
  <si>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</si>
  <si>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</si>
  <si>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</si>
  <si>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</si>
  <si>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</si>
  <si>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</si>
  <si>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</si>
  <si>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</si>
  <si>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</si>
  <si>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</si>
  <si>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</si>
  <si>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</si>
  <si>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</si>
  <si>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</si>
  <si>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</si>
  <si>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</si>
  <si>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</si>
  <si>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</si>
  <si>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</si>
  <si>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</si>
  <si>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</si>
  <si>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</si>
  <si>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</si>
  <si>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</si>
  <si>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</si>
  <si>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</si>
  <si>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</si>
  <si>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</si>
  <si>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</si>
  <si>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</si>
  <si>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</si>
  <si>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</si>
  <si>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</si>
  <si>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</si>
  <si>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</si>
  <si>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</si>
  <si>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</si>
  <si>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</si>
  <si>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</si>
  <si>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</si>
  <si>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</si>
  <si>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</si>
  <si>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</si>
  <si>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</si>
  <si>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</si>
  <si>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</si>
  <si>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</si>
  <si>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</si>
  <si>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</si>
  <si>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</si>
  <si>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</si>
  <si>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</si>
  <si>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</si>
  <si>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</si>
  <si>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</si>
  <si>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</si>
  <si>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</si>
  <si>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</si>
  <si>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</si>
  <si>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</si>
  <si>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</si>
  <si>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</si>
  <si>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</si>
  <si>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</si>
  <si>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</si>
  <si>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</si>
  <si>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</si>
  <si>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</si>
  <si>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</si>
  <si>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</si>
  <si>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</si>
  <si>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</si>
  <si>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</si>
  <si>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</si>
  <si>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</si>
  <si>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</si>
  <si>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</si>
  <si>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</si>
  <si>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</si>
  <si>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</si>
  <si>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</si>
  <si>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</si>
  <si>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</si>
  <si>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</si>
  <si>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</si>
  <si>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</si>
  <si>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</si>
  <si>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</si>
  <si>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</si>
  <si>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</si>
  <si>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</si>
  <si>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</si>
  <si>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</si>
  <si>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</si>
  <si>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</si>
  <si>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</si>
  <si>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</si>
  <si>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</si>
  <si>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</si>
  <si>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</si>
  <si>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</si>
  <si>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</si>
  <si>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</si>
  <si>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</si>
  <si>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</si>
  <si>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</si>
  <si>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</si>
  <si>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</si>
  <si>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</si>
  <si>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</si>
  <si>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</si>
  <si>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</si>
  <si>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</si>
  <si>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</si>
  <si>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</si>
  <si>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</si>
  <si>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</si>
  <si>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</si>
  <si>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</si>
  <si>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</si>
  <si>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</si>
  <si>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</si>
  <si>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</si>
  <si>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</si>
  <si>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</si>
  <si>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</si>
  <si>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</si>
  <si>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</si>
  <si>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</si>
  <si>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</si>
  <si>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</si>
  <si>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</si>
  <si>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</si>
  <si>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</si>
  <si>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</si>
  <si>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</si>
  <si>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</si>
  <si>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</si>
  <si>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</si>
  <si>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</si>
  <si>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</si>
  <si>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</si>
  <si>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</si>
  <si>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</si>
  <si>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</si>
  <si>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</si>
  <si>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</si>
  <si>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</si>
  <si>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</si>
  <si>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</si>
  <si>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</si>
  <si>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</si>
  <si>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</si>
  <si>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</si>
  <si>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</si>
  <si>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</si>
  <si>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</si>
  <si>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</si>
  <si>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</si>
  <si>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</si>
  <si>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</si>
  <si>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</si>
  <si>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</si>
  <si>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</si>
  <si>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</si>
  <si>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</si>
  <si>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</si>
  <si>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</si>
  <si>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</si>
  <si>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</si>
  <si>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</si>
  <si>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</si>
  <si>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</si>
  <si>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</si>
  <si>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</si>
  <si>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</si>
  <si>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</si>
  <si>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</si>
  <si>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</si>
  <si>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</si>
  <si>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</si>
  <si>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</si>
  <si>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</si>
  <si>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</si>
  <si>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</si>
  <si>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</si>
  <si>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</si>
  <si>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</si>
  <si>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</si>
  <si>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</si>
  <si>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</si>
  <si>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</si>
  <si>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</si>
  <si>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</si>
  <si>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</si>
  <si>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</si>
  <si>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</si>
  <si>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</si>
  <si>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</si>
  <si>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</si>
  <si>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</si>
  <si>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</si>
  <si>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</si>
  <si>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</si>
  <si>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</si>
  <si>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</si>
  <si>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</si>
  <si>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</si>
  <si>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</si>
  <si>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</si>
  <si>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</si>
  <si>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</si>
  <si>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</si>
  <si>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</si>
  <si>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</si>
  <si>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</si>
  <si>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</si>
  <si>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</si>
  <si>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</si>
  <si>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</si>
  <si>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</si>
  <si>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</si>
  <si>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</si>
  <si>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</si>
  <si>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</si>
  <si>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</si>
  <si>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</si>
  <si>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</si>
  <si>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</si>
  <si>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</si>
  <si>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</si>
  <si>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</si>
  <si>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</si>
  <si>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</si>
  <si>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</si>
  <si>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</si>
  <si>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</si>
  <si>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</si>
  <si>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</si>
  <si>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</si>
  <si>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</si>
  <si>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</si>
  <si>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</si>
  <si>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</si>
  <si>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</si>
  <si>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</si>
  <si>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</si>
  <si>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</si>
  <si>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</si>
  <si>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</si>
  <si>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</si>
  <si>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</si>
  <si>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</si>
  <si>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</si>
  <si>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</si>
  <si>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</si>
  <si>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</si>
  <si>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</si>
  <si>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</si>
  <si>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</si>
  <si>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</si>
  <si>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</si>
  <si>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</si>
  <si>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</si>
  <si>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</si>
  <si>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</si>
  <si>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</si>
  <si>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</si>
  <si>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</si>
  <si>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</si>
  <si>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</si>
  <si>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</si>
  <si>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</si>
  <si>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</si>
  <si>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</si>
  <si>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</si>
  <si>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</si>
  <si>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</si>
  <si>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</si>
  <si>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</si>
  <si>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</si>
  <si>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</si>
  <si>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</si>
  <si>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</si>
  <si>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</si>
  <si>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</si>
  <si>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</si>
  <si>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</si>
  <si>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</si>
  <si>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</si>
  <si>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</si>
  <si>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</si>
  <si>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</si>
  <si>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</si>
  <si>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</si>
  <si>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</si>
  <si>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</si>
  <si>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</si>
  <si>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</si>
  <si>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</si>
  <si>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</si>
  <si>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</si>
  <si>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</si>
  <si>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</si>
  <si>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</si>
  <si>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</si>
  <si>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</si>
  <si>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</si>
  <si>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</si>
  <si>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</si>
  <si>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</si>
  <si>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</si>
  <si>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</si>
  <si>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</si>
  <si>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</si>
  <si>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</si>
  <si>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</si>
  <si>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</si>
  <si>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</si>
  <si>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</si>
  <si>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</si>
  <si>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</si>
  <si>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</si>
  <si>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</si>
  <si>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</si>
  <si>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</si>
  <si>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</si>
  <si>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</si>
  <si>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</si>
  <si>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</si>
  <si>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</si>
  <si>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</si>
  <si>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</si>
  <si>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</si>
  <si>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</si>
  <si>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</si>
  <si>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</si>
  <si>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</si>
  <si>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</si>
  <si>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</si>
  <si>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</si>
  <si>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</si>
  <si>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</si>
  <si>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</si>
  <si>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</si>
  <si>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</si>
  <si>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</si>
  <si>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</si>
  <si>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</si>
  <si>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</si>
  <si>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</si>
  <si>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</si>
  <si>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</si>
  <si>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</si>
  <si>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</si>
  <si>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</si>
  <si>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</si>
  <si>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</si>
  <si>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</si>
  <si>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</si>
  <si>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</si>
  <si>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</si>
  <si>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</si>
  <si>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</si>
  <si>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</si>
  <si>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</si>
  <si>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</si>
  <si>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</si>
  <si>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</si>
  <si>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</si>
  <si>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</si>
  <si>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</si>
  <si>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</si>
  <si>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</si>
  <si>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</si>
  <si>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</si>
  <si>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</si>
  <si>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</si>
  <si>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</si>
  <si>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</si>
  <si>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</si>
  <si>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</si>
  <si>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</si>
  <si>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</si>
  <si>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</si>
  <si>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</si>
  <si>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</si>
  <si>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</si>
  <si>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</si>
  <si>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</si>
  <si>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</si>
  <si>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</si>
  <si>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</si>
  <si>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</si>
  <si>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</si>
  <si>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</si>
  <si>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</si>
  <si>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</si>
  <si>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</si>
  <si>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</si>
  <si>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</si>
  <si>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</si>
  <si>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</si>
  <si>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</si>
  <si>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</si>
  <si>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</si>
  <si>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</si>
  <si>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</si>
  <si>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</si>
  <si>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</si>
  <si>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</si>
  <si>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</si>
  <si>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</si>
  <si>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</si>
  <si>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</si>
  <si>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</si>
  <si>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</si>
  <si>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</si>
  <si>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</si>
  <si>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</si>
  <si>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</si>
  <si>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</si>
  <si>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</si>
  <si>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</si>
  <si>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</si>
  <si>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</si>
  <si>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</si>
  <si>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</si>
  <si>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</si>
  <si>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</si>
  <si>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</si>
  <si>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</si>
  <si>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</si>
  <si>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</si>
  <si>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</si>
  <si>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</si>
  <si>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</si>
  <si>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</si>
  <si>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</si>
  <si>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</si>
  <si>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</si>
  <si>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</si>
  <si>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</si>
  <si>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</si>
  <si>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</si>
  <si>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</si>
  <si>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</si>
  <si>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</si>
  <si>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</si>
  <si>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</si>
  <si>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</si>
  <si>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</si>
  <si>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</si>
  <si>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</si>
  <si>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</si>
  <si>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</si>
  <si>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</si>
  <si>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</si>
  <si>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</si>
  <si>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</si>
  <si>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</si>
  <si>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</si>
  <si>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</si>
  <si>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</si>
  <si>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</si>
  <si>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</si>
  <si>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</si>
  <si>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</si>
  <si>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</si>
  <si>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</si>
  <si>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</si>
  <si>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</si>
  <si>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</si>
  <si>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</si>
  <si>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</si>
  <si>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</si>
  <si>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</si>
  <si>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</si>
  <si>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</si>
  <si>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</si>
  <si>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</si>
  <si>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</si>
  <si>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</si>
  <si>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</si>
  <si>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</si>
  <si>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</si>
  <si>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</si>
  <si>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</si>
  <si>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</si>
  <si>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</si>
  <si>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</si>
  <si>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</si>
  <si>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</si>
  <si>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</si>
  <si>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</si>
  <si>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</si>
  <si>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</si>
  <si>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</si>
  <si>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</si>
  <si>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</si>
  <si>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</si>
  <si>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</si>
  <si>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</si>
  <si>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</si>
  <si>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</si>
  <si>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</si>
  <si>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</si>
  <si>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</si>
  <si>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</si>
  <si>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</si>
  <si>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</si>
  <si>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</si>
  <si>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</si>
  <si>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</si>
  <si>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</si>
  <si>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</si>
  <si>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</si>
  <si>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</si>
  <si>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</si>
  <si>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</si>
  <si>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</si>
  <si>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</si>
  <si>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</si>
  <si>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</si>
  <si>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</si>
  <si>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</si>
  <si>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</si>
  <si>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</si>
  <si>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</si>
  <si>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</si>
  <si>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</si>
  <si>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</si>
  <si>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</si>
  <si>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</si>
  <si>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</si>
  <si>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</si>
  <si>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</si>
  <si>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</si>
  <si>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</si>
  <si>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</si>
  <si>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</si>
  <si>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</si>
  <si>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</si>
  <si>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</si>
  <si>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</si>
  <si>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</si>
  <si>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</si>
  <si>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</si>
  <si>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</si>
  <si>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</si>
  <si>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</si>
  <si>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</si>
  <si>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</si>
  <si>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</si>
  <si>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</si>
  <si>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</si>
  <si>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</si>
  <si>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</si>
  <si>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</si>
  <si>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</si>
  <si>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</si>
  <si>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</si>
  <si>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</si>
  <si>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</si>
  <si>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</si>
  <si>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</si>
  <si>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</si>
  <si>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</si>
  <si>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</si>
  <si>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</si>
  <si>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</si>
  <si>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</si>
  <si>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</si>
  <si>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</si>
  <si>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</si>
  <si>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</si>
  <si>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</si>
  <si>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</si>
  <si>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</si>
  <si>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</si>
  <si>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</si>
  <si>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</si>
  <si>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</si>
  <si>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</si>
  <si>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</si>
  <si>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</si>
  <si>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</si>
  <si>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</si>
  <si>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</si>
  <si>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</si>
  <si>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</si>
  <si>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</si>
  <si>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</si>
  <si>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</si>
  <si>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</si>
  <si>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</si>
  <si>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</si>
  <si>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</si>
  <si>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</si>
  <si>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</si>
  <si>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</si>
  <si>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</si>
  <si>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</si>
  <si>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</si>
  <si>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</si>
  <si>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</si>
  <si>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</si>
  <si>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</si>
  <si>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</si>
  <si>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</si>
  <si>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</si>
  <si>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</si>
  <si>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</si>
  <si>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</si>
  <si>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</si>
  <si>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</si>
  <si>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</si>
  <si>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</si>
  <si>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</si>
  <si>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</si>
  <si>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</si>
  <si>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</si>
  <si>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</si>
  <si>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</si>
  <si>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</si>
  <si>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</si>
  <si>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</si>
  <si>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</si>
  <si>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</si>
  <si>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</si>
  <si>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</si>
  <si>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</si>
  <si>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</si>
  <si>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</si>
  <si>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</si>
  <si>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</si>
  <si>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</si>
  <si>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</si>
  <si>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</si>
  <si>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</si>
  <si>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</si>
  <si>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</si>
  <si>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</si>
  <si>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</si>
  <si>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</si>
  <si>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</si>
  <si>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</si>
  <si>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</si>
  <si>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</si>
  <si>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</si>
  <si>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</si>
  <si>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</si>
  <si>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</si>
  <si>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</si>
  <si>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</si>
  <si>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</si>
  <si>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</si>
  <si>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</si>
  <si>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</si>
  <si>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</si>
  <si>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</si>
  <si>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</si>
  <si>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</si>
  <si>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</si>
  <si>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</si>
  <si>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</si>
  <si>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</si>
  <si>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</si>
  <si>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</si>
  <si>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</si>
  <si>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</si>
  <si>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</si>
  <si>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</si>
  <si>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</si>
  <si>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</si>
  <si>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</si>
  <si>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</si>
  <si>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</si>
  <si>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</si>
  <si>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</si>
  <si>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</si>
  <si>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</si>
  <si>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</si>
  <si>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</si>
  <si>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</si>
  <si>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</si>
  <si>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</si>
  <si>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</si>
  <si>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</si>
  <si>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</si>
  <si>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</si>
  <si>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</si>
  <si>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</si>
  <si>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</si>
  <si>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</si>
  <si>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</si>
  <si>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</si>
  <si>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</si>
  <si>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</si>
  <si>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</si>
  <si>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</si>
  <si>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</si>
  <si>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</si>
  <si>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</si>
  <si>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</si>
  <si>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</si>
  <si>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</si>
  <si>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</si>
  <si>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</si>
  <si>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</si>
  <si>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</si>
  <si>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</si>
  <si>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</si>
  <si>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</si>
  <si>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</si>
  <si>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</si>
  <si>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</si>
  <si>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</si>
  <si>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</si>
  <si>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</si>
  <si>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</si>
  <si>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</si>
  <si>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</si>
  <si>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</si>
  <si>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</si>
  <si>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</si>
  <si>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</si>
  <si>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</si>
  <si>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</si>
  <si>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</si>
  <si>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</si>
  <si>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</si>
  <si>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</si>
  <si>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</si>
  <si>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</si>
  <si>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</si>
  <si>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</si>
  <si>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</si>
  <si>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</si>
  <si>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</si>
  <si>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</si>
  <si>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</si>
  <si>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</si>
  <si>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</si>
  <si>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</si>
  <si>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</si>
  <si>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</si>
  <si>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</si>
  <si>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</si>
  <si>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</si>
  <si>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</si>
  <si>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</si>
  <si>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</si>
  <si>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</si>
  <si>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</si>
  <si>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</si>
  <si>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</si>
  <si>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</si>
  <si>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</si>
  <si>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</si>
  <si>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</si>
  <si>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</si>
  <si>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</si>
  <si>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</si>
  <si>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</si>
  <si>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</si>
  <si>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</si>
  <si>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</si>
  <si>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</si>
  <si>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</si>
  <si>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</si>
  <si>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</si>
  <si>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</si>
  <si>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</si>
  <si>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</si>
  <si>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</si>
  <si>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</si>
  <si>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</si>
  <si>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</si>
  <si>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</si>
  <si>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</si>
  <si>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</si>
  <si>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</si>
  <si>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</si>
  <si>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</si>
  <si>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</si>
  <si>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</si>
  <si>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</si>
  <si>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</si>
  <si>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</si>
  <si>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</si>
  <si>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</si>
  <si>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</si>
  <si>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</si>
  <si>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</si>
  <si>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</si>
  <si>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</si>
  <si>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</si>
  <si>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</si>
  <si>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</si>
  <si>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</si>
  <si>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</si>
  <si>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</si>
  <si>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</si>
  <si>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</si>
  <si>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</si>
  <si>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</si>
  <si>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</si>
  <si>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</si>
  <si>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</si>
  <si>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</si>
  <si>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</si>
  <si>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</si>
  <si>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</si>
  <si>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</si>
  <si>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</si>
  <si>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</si>
  <si>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</si>
  <si>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</si>
  <si>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</si>
  <si>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</si>
  <si>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</si>
  <si>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</si>
  <si>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</si>
  <si>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</si>
  <si>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</si>
  <si>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</si>
  <si>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</si>
  <si>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</si>
  <si>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</si>
  <si>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</si>
  <si>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</si>
  <si>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</si>
  <si>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</si>
  <si>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</si>
  <si>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</si>
  <si>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</si>
  <si>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</si>
  <si>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</si>
  <si>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</si>
  <si>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</si>
  <si>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</si>
  <si>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</si>
  <si>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</si>
  <si>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</si>
  <si>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</si>
  <si>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</si>
  <si>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</si>
  <si>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</si>
  <si>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</si>
  <si>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</si>
  <si>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</si>
  <si>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</si>
  <si>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</si>
  <si>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</si>
  <si>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</si>
  <si>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</si>
  <si>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</si>
  <si>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</si>
  <si>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</si>
  <si>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</si>
  <si>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</si>
  <si>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</si>
  <si>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</si>
  <si>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</si>
  <si>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</si>
  <si>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</si>
  <si>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</si>
  <si>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</si>
  <si>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</si>
  <si>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</si>
  <si>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</si>
  <si>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</si>
  <si>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</si>
  <si>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</si>
  <si>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</si>
  <si>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</si>
  <si>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</si>
  <si>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</si>
  <si>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</si>
  <si>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</si>
  <si>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</si>
  <si>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</si>
  <si>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</si>
  <si>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</si>
  <si>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</si>
  <si>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</si>
  <si>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</si>
  <si>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</si>
  <si>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</si>
  <si>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</si>
  <si>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</si>
  <si>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</si>
  <si>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</si>
  <si>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</si>
  <si>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</si>
  <si>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</si>
  <si>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</si>
  <si>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</si>
  <si>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</si>
  <si>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</si>
  <si>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</si>
  <si>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</si>
  <si>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</si>
  <si>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</si>
  <si>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</si>
  <si>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</si>
  <si>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</si>
  <si>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</si>
  <si>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</si>
  <si>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</si>
  <si>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</si>
  <si>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</si>
  <si>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</si>
  <si>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</si>
  <si>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</si>
  <si>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</si>
  <si>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</si>
  <si>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</si>
  <si>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</si>
  <si>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</si>
  <si>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</si>
  <si>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</si>
  <si>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</si>
  <si>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</si>
  <si>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</si>
  <si>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</si>
  <si>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</si>
  <si>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</si>
  <si>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</si>
  <si>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</si>
  <si>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</si>
  <si>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</si>
  <si>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</si>
  <si>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</si>
  <si>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</si>
  <si>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</si>
  <si>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</si>
  <si>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</si>
  <si>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</si>
  <si>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</si>
  <si>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</si>
  <si>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</si>
  <si>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</si>
  <si>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</si>
  <si>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</si>
  <si>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</si>
  <si>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</si>
  <si>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</si>
  <si>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</si>
  <si>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</si>
  <si>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</si>
  <si>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</si>
  <si>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</si>
  <si>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</si>
  <si>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</si>
  <si>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</si>
  <si>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</si>
  <si>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</si>
  <si>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</si>
  <si>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</si>
  <si>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</si>
  <si>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</si>
  <si>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</si>
  <si>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</si>
  <si>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</si>
  <si>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</si>
  <si>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</si>
  <si>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</si>
  <si>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</si>
  <si>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</si>
  <si>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</si>
  <si>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</si>
  <si>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</si>
  <si>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</si>
  <si>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</si>
  <si>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</si>
  <si>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</si>
  <si>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</si>
  <si>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</si>
  <si>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</si>
  <si>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</si>
  <si>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</si>
  <si>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</si>
  <si>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</si>
  <si>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</si>
  <si>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</si>
  <si>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</si>
  <si>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</si>
  <si>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</si>
  <si>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</si>
  <si>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</si>
  <si>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</si>
  <si>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</si>
  <si>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</si>
  <si>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</si>
  <si>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</si>
  <si>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</si>
  <si>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</si>
  <si>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</si>
  <si>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</si>
  <si>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</si>
  <si>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</si>
  <si>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</si>
  <si>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</si>
  <si>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</si>
  <si>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</si>
  <si>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</si>
  <si>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</si>
  <si>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</si>
  <si>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</si>
  <si>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</si>
  <si>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</si>
  <si>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</si>
  <si>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</si>
  <si>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</si>
  <si>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</si>
  <si>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</si>
  <si>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</si>
  <si>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</si>
  <si>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</si>
  <si>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</si>
  <si>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</si>
  <si>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</si>
  <si>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</si>
  <si>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</si>
  <si>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</si>
  <si>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</si>
  <si>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</si>
  <si>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</si>
  <si>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</si>
  <si>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</si>
  <si>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</si>
  <si>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</si>
  <si>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</si>
  <si>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</si>
  <si>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</si>
  <si>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</si>
  <si>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</si>
  <si>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</si>
  <si>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</si>
  <si>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</si>
  <si>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</si>
  <si>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</si>
  <si>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</si>
  <si>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</si>
  <si>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</si>
  <si>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</si>
  <si>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</si>
  <si>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</si>
  <si>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</si>
  <si>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</si>
  <si>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</si>
  <si>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</si>
  <si>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</si>
  <si>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</si>
  <si>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</si>
  <si>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</si>
  <si>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</si>
  <si>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</si>
  <si>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</si>
  <si>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</si>
  <si>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</si>
  <si>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</si>
  <si>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</si>
  <si>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</si>
  <si>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</si>
  <si>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</si>
  <si>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</si>
  <si>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</si>
  <si>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</si>
  <si>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</si>
  <si>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</si>
  <si>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</si>
  <si>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</si>
  <si>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</si>
  <si>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</si>
  <si>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</si>
  <si>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</si>
  <si>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</si>
  <si>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</si>
  <si>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</si>
  <si>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</si>
  <si>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</si>
  <si>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</si>
  <si>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</si>
  <si>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</si>
  <si>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</si>
  <si>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</si>
  <si>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</si>
  <si>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</si>
  <si>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</si>
  <si>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</si>
  <si>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</si>
  <si>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</si>
  <si>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</si>
  <si>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</si>
  <si>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</si>
  <si>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</si>
  <si>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</si>
  <si>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</si>
  <si>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</si>
  <si>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</si>
  <si>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</si>
  <si>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</si>
  <si>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</si>
  <si>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</si>
  <si>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</si>
  <si>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</si>
  <si>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</si>
  <si>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</si>
  <si>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</si>
  <si>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</si>
  <si>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</si>
  <si>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</si>
  <si>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</si>
  <si>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</si>
  <si>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</si>
  <si>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</si>
  <si>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</si>
  <si>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</si>
  <si>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</si>
  <si>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</si>
  <si>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</si>
  <si>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</si>
  <si>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</si>
  <si>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</si>
  <si>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</si>
  <si>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</si>
  <si>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</si>
  <si>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</si>
  <si>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</si>
  <si>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</si>
  <si>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</si>
  <si>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</si>
  <si>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</si>
  <si>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</si>
  <si>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</si>
  <si>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</si>
  <si>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</si>
  <si>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</si>
  <si>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</si>
  <si>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</si>
  <si>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</si>
  <si>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</si>
  <si>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</si>
  <si>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</si>
  <si>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</si>
  <si>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</si>
  <si>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</si>
  <si>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</si>
  <si>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</si>
  <si>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</si>
  <si>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</si>
  <si>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</si>
  <si>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</si>
  <si>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</si>
  <si>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</si>
  <si>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</si>
  <si>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</si>
  <si>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</si>
  <si>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</si>
  <si>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</si>
  <si>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</si>
  <si>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</si>
  <si>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</si>
  <si>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</si>
  <si>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</si>
  <si>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</si>
  <si>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</si>
  <si>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</si>
  <si>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</si>
  <si>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</si>
  <si>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</si>
  <si>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</si>
  <si>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</si>
  <si>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</si>
  <si>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</si>
  <si>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</si>
  <si>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</si>
  <si>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</si>
  <si>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</si>
  <si>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</si>
  <si>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</si>
  <si>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</si>
  <si>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</si>
  <si>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</si>
  <si>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</si>
  <si>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</si>
  <si>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</si>
  <si>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</si>
  <si>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</si>
  <si>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</si>
  <si>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</si>
  <si>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</si>
  <si>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</si>
  <si>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</si>
  <si>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</si>
  <si>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</si>
  <si>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</si>
  <si>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</si>
  <si>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</si>
  <si>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</si>
  <si>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</si>
  <si>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</si>
  <si>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</si>
  <si>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</si>
  <si>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</si>
  <si>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</si>
  <si>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</si>
  <si>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</si>
  <si>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</si>
  <si>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</si>
  <si>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</si>
  <si>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</si>
  <si>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</si>
  <si>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</si>
  <si>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</si>
  <si>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</si>
  <si>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</si>
  <si>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</si>
  <si>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</si>
  <si>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</si>
  <si>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</si>
  <si>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</si>
  <si>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</si>
  <si>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</si>
  <si>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</si>
  <si>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</si>
  <si>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</si>
  <si>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</si>
  <si>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</si>
  <si>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</si>
  <si>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</si>
  <si>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</si>
  <si>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</si>
  <si>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</si>
  <si>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</si>
  <si>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</si>
  <si>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</si>
  <si>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</si>
  <si>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</si>
  <si>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</si>
  <si>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</si>
  <si>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</si>
  <si>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</si>
  <si>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</si>
  <si>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</si>
  <si>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</si>
  <si>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</si>
  <si>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</si>
  <si>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</si>
  <si>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</si>
  <si>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</si>
  <si>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</si>
  <si>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</si>
  <si>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</si>
  <si>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</si>
  <si>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</si>
  <si>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</si>
  <si>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</si>
  <si>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</si>
  <si>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</si>
  <si>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</si>
  <si>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</si>
  <si>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</si>
  <si>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</si>
  <si>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</si>
  <si>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</si>
  <si>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</si>
  <si>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</si>
  <si>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</si>
  <si>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</si>
  <si>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</si>
  <si>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</si>
  <si>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</si>
  <si>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</si>
  <si>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</si>
  <si>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</si>
  <si>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</si>
  <si>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</si>
  <si>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</si>
  <si>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</si>
  <si>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</si>
  <si>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</si>
  <si>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</si>
  <si>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</si>
  <si>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</si>
  <si>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</si>
  <si>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</si>
  <si>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</si>
  <si>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</si>
  <si>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</si>
  <si>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</si>
  <si>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</si>
  <si>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</si>
  <si>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</si>
  <si>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</si>
  <si>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</si>
  <si>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</si>
  <si>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</si>
  <si>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</si>
  <si>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</si>
  <si>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</si>
  <si>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</si>
  <si>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</si>
  <si>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</si>
  <si>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</si>
  <si>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</si>
  <si>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</si>
  <si>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</si>
  <si>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</si>
  <si>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</si>
  <si>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</si>
  <si>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</si>
  <si>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</si>
  <si>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</si>
  <si>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</si>
  <si>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</si>
  <si>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</si>
  <si>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</si>
  <si>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</si>
  <si>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</si>
  <si>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</si>
  <si>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</si>
  <si>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</si>
  <si>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</si>
  <si>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</si>
  <si>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</si>
  <si>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</si>
  <si>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</si>
  <si>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</si>
  <si>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</si>
  <si>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</si>
  <si>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</si>
  <si>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</si>
  <si>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</si>
  <si>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</si>
  <si>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</si>
  <si>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</si>
  <si>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</si>
  <si>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</si>
  <si>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</si>
  <si>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</si>
  <si>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</si>
  <si>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</si>
  <si>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</si>
  <si>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</si>
  <si>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</si>
  <si>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</si>
  <si>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</si>
  <si>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</si>
  <si>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</si>
  <si>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</si>
  <si>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</si>
  <si>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</si>
  <si>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</si>
  <si>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</si>
  <si>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</si>
  <si>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</si>
  <si>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</si>
  <si>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</si>
  <si>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</si>
  <si>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</si>
  <si>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</si>
  <si>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</si>
  <si>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</si>
  <si>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</si>
  <si>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</si>
  <si>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</si>
  <si>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</si>
  <si>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</si>
  <si>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</si>
  <si>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</si>
  <si>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</si>
  <si>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</si>
  <si>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</si>
  <si>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</si>
  <si>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</si>
  <si>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</si>
  <si>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</si>
  <si>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</si>
  <si>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</si>
  <si>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</si>
  <si>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</si>
  <si>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</si>
  <si>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</si>
  <si>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</si>
  <si>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</si>
  <si>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</si>
  <si>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</si>
  <si>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</si>
  <si>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</si>
  <si>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</si>
  <si>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</si>
  <si>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</si>
  <si>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</si>
  <si>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</si>
  <si>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</si>
  <si>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</si>
  <si>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</si>
  <si>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</si>
  <si>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</si>
  <si>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</si>
  <si>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</si>
  <si>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</si>
  <si>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</si>
  <si>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</si>
  <si>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</si>
  <si>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</si>
  <si>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</si>
  <si>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</si>
  <si>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</si>
  <si>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</si>
  <si>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</si>
  <si>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</si>
  <si>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</si>
  <si>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</si>
  <si>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</si>
  <si>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</si>
  <si>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</si>
  <si>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</si>
  <si>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</si>
  <si>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</si>
  <si>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</si>
  <si>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</si>
  <si>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</si>
  <si>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</si>
  <si>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</si>
  <si>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</si>
  <si>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</si>
  <si>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</si>
  <si>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</si>
  <si>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</si>
  <si>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</si>
  <si>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</si>
  <si>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</si>
  <si>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</si>
  <si>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</si>
  <si>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</si>
  <si>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</si>
  <si>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</si>
  <si>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</si>
  <si>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</si>
  <si>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</si>
  <si>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</si>
  <si>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</si>
  <si>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</si>
  <si>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</si>
  <si>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</si>
  <si>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</si>
  <si>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</si>
  <si>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</si>
  <si>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</si>
  <si>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</si>
  <si>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</si>
  <si>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</si>
  <si>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</si>
  <si>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</si>
  <si>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</si>
  <si>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</si>
  <si>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</si>
  <si>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</si>
  <si>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</si>
  <si>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</si>
  <si>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</si>
  <si>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</si>
  <si>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</si>
  <si>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</si>
  <si>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</si>
  <si>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</si>
  <si>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</si>
  <si>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</si>
  <si>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</si>
  <si>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</si>
  <si>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</si>
  <si>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</si>
  <si>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</si>
  <si>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</si>
  <si>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</si>
  <si>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</si>
  <si>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</si>
  <si>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</si>
  <si>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</si>
  <si>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</si>
  <si>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</si>
  <si>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</si>
  <si>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</si>
  <si>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</si>
  <si>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</si>
  <si>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</si>
  <si>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</si>
  <si>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</si>
  <si>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</si>
  <si>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</si>
  <si>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</si>
  <si>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</si>
  <si>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</si>
  <si>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</si>
  <si>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</si>
  <si>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</si>
  <si>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</si>
  <si>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</si>
  <si>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</si>
  <si>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</si>
  <si>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</si>
  <si>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</si>
  <si>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</si>
  <si>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</si>
  <si>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</si>
  <si>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</si>
  <si>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</si>
  <si>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</si>
  <si>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</si>
  <si>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</si>
  <si>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</si>
  <si>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</si>
  <si>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</si>
  <si>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</si>
  <si>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</si>
  <si>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</si>
  <si>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</si>
  <si>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</si>
  <si>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</si>
  <si>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</si>
  <si>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</si>
  <si>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</si>
  <si>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</si>
  <si>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</si>
  <si>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</si>
  <si>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</si>
  <si>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</si>
  <si>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</si>
  <si>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</si>
  <si>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</si>
  <si>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</si>
  <si>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</si>
  <si>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</si>
  <si>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</si>
  <si>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</si>
  <si>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</si>
  <si>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</si>
  <si>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</si>
  <si>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</si>
  <si>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</si>
  <si>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</si>
  <si>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</si>
  <si>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</si>
  <si>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</si>
  <si>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</si>
  <si>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</si>
  <si>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</si>
  <si>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</si>
  <si>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</si>
  <si>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</si>
  <si>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</si>
  <si>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</si>
  <si>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</si>
  <si>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</si>
  <si>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</si>
  <si>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</si>
  <si>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</si>
  <si>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</si>
  <si>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</si>
  <si>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</si>
  <si>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</si>
  <si>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</si>
  <si>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</si>
  <si>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</si>
  <si>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</si>
  <si>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</si>
  <si>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</si>
  <si>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</si>
  <si>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</si>
  <si>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</si>
  <si>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</si>
  <si>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</si>
  <si>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</si>
  <si>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</si>
  <si>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</si>
  <si>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</si>
  <si>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</si>
  <si>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</si>
  <si>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</si>
  <si>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</si>
  <si>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</si>
  <si>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</si>
  <si>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</si>
  <si>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</si>
  <si>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</si>
  <si>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</si>
  <si>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</si>
  <si>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</si>
  <si>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</si>
  <si>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</si>
  <si>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</si>
  <si>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</si>
  <si>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</si>
  <si>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</si>
  <si>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</si>
  <si>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</si>
  <si>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</si>
  <si>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</si>
  <si>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</si>
  <si>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</si>
  <si>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</si>
  <si>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</si>
  <si>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</si>
  <si>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</si>
  <si>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</si>
  <si>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</si>
  <si>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</si>
  <si>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</si>
  <si>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</si>
  <si>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</si>
  <si>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</si>
  <si>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</si>
  <si>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</si>
  <si>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</si>
  <si>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</si>
  <si>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</si>
  <si>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</si>
  <si>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</si>
  <si>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</si>
  <si>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</si>
  <si>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</si>
  <si>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</si>
  <si>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</si>
  <si>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</si>
  <si>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</si>
  <si>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</si>
  <si>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</si>
  <si>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</si>
  <si>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</si>
  <si>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</si>
  <si>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</si>
  <si>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</si>
  <si>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</si>
  <si>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</si>
  <si>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</si>
  <si>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</si>
  <si>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</si>
  <si>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</si>
  <si>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</si>
  <si>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</si>
  <si>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</si>
  <si>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</si>
  <si>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</si>
  <si>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</si>
  <si>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</si>
  <si>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</si>
  <si>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</si>
  <si>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</si>
  <si>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</si>
  <si>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</si>
  <si>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</si>
  <si>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</si>
  <si>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</si>
  <si>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</si>
  <si>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</si>
  <si>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</si>
  <si>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</si>
  <si>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</si>
  <si>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</si>
  <si>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</si>
  <si>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</si>
  <si>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</si>
  <si>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</si>
  <si>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</si>
  <si>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</si>
  <si>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</si>
  <si>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</si>
  <si>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</si>
  <si>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</si>
  <si>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</si>
  <si>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</si>
  <si>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</si>
  <si>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</si>
  <si>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</si>
  <si>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</si>
  <si>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</si>
  <si>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</si>
  <si>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</si>
  <si>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</si>
  <si>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</si>
  <si>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</si>
  <si>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</si>
  <si>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</si>
  <si>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</si>
  <si>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</si>
  <si>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</si>
  <si>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</si>
  <si>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</si>
  <si>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</si>
  <si>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</si>
  <si>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</si>
  <si>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</si>
  <si>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</si>
  <si>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</si>
  <si>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</si>
  <si>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</si>
  <si>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</si>
  <si>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</si>
  <si>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</si>
  <si>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</si>
  <si>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</si>
  <si>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</si>
  <si>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</si>
  <si>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</si>
  <si>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</si>
  <si>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</si>
  <si>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</si>
  <si>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</si>
  <si>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</si>
  <si>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</si>
  <si>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</si>
  <si>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</si>
  <si>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</si>
  <si>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</si>
  <si>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</si>
  <si>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</si>
  <si>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</si>
  <si>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</si>
  <si>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</si>
  <si>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</si>
  <si>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</si>
  <si>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</si>
  <si>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</si>
  <si>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</si>
  <si>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</si>
  <si>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</si>
  <si>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</si>
  <si>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</si>
  <si>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</si>
  <si>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</si>
  <si>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</si>
  <si>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</si>
  <si>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</si>
  <si>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</si>
  <si>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</si>
  <si>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</si>
  <si>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</si>
  <si>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</si>
  <si>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</si>
  <si>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</si>
  <si>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</si>
  <si>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</si>
  <si>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</si>
  <si>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</si>
  <si>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</si>
  <si>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</si>
  <si>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</si>
  <si>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</si>
  <si>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</si>
  <si>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</si>
  <si>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</si>
  <si>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</si>
  <si>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</si>
  <si>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</si>
  <si>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</si>
  <si>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</si>
  <si>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</si>
  <si>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</si>
  <si>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</si>
  <si>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</si>
  <si>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</si>
  <si>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</si>
  <si>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</si>
  <si>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</si>
  <si>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</si>
  <si>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</si>
  <si>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</si>
  <si>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</si>
  <si>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</si>
  <si>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</si>
  <si>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</si>
  <si>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</si>
  <si>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</si>
  <si>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</si>
  <si>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</si>
  <si>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</si>
  <si>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</si>
  <si>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</si>
  <si>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</si>
  <si>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</si>
  <si>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</si>
  <si>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</si>
  <si>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</si>
  <si>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</si>
  <si>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</si>
  <si>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</si>
  <si>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</si>
  <si>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</si>
  <si>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</si>
  <si>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</si>
  <si>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</si>
  <si>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</si>
  <si>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</si>
  <si>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</si>
  <si>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</si>
  <si>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</si>
  <si>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</si>
  <si>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</si>
  <si>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</si>
  <si>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</si>
  <si>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</si>
  <si>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</si>
  <si>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</si>
  <si>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</si>
  <si>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</si>
  <si>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</si>
  <si>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</si>
  <si>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</si>
  <si>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</si>
  <si>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</si>
  <si>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</si>
  <si>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</si>
  <si>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</si>
  <si>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</si>
  <si>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</si>
  <si>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</si>
  <si>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</si>
  <si>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</si>
  <si>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</si>
  <si>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</si>
  <si>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</si>
  <si>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</si>
  <si>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</si>
  <si>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</si>
  <si>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</si>
  <si>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</si>
  <si>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</si>
  <si>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</si>
  <si>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</si>
  <si>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</si>
  <si>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</si>
  <si>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</si>
  <si>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</si>
  <si>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</si>
  <si>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</si>
  <si>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</si>
  <si>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</si>
  <si>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</si>
  <si>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</si>
  <si>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</si>
  <si>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</si>
  <si>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</si>
  <si>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</si>
  <si>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</si>
  <si>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</si>
  <si>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</si>
  <si>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</si>
  <si>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</si>
  <si>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</si>
  <si>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</si>
  <si>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</si>
  <si>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</si>
  <si>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</si>
  <si>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</si>
  <si>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</si>
  <si>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</si>
  <si>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</si>
  <si>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</si>
  <si>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</si>
  <si>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</si>
  <si>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</si>
  <si>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</si>
  <si>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</si>
  <si>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</si>
  <si>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</si>
  <si>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</si>
  <si>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</si>
  <si>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</si>
  <si>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</si>
  <si>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</si>
  <si>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</si>
  <si>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</si>
  <si>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</si>
  <si>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</si>
  <si>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</si>
  <si>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</si>
  <si>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</si>
  <si>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</si>
  <si>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</si>
  <si>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</si>
  <si>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</si>
  <si>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</si>
  <si>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</si>
  <si>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</si>
  <si>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</si>
  <si>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</si>
  <si>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</si>
  <si>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</si>
  <si>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</si>
  <si>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</si>
  <si>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</si>
  <si>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</si>
  <si>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</si>
  <si>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</si>
  <si>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</si>
  <si>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</si>
  <si>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</si>
  <si>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</si>
  <si>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</si>
  <si>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</si>
  <si>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</si>
  <si>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</si>
  <si>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</si>
  <si>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</si>
  <si>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</si>
  <si>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</si>
  <si>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</si>
  <si>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</si>
  <si>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</si>
  <si>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</si>
  <si>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</si>
  <si>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</si>
  <si>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</si>
  <si>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</si>
  <si>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</si>
  <si>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</si>
  <si>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</si>
  <si>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</si>
  <si>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</si>
  <si>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</si>
  <si>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</si>
  <si>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</si>
  <si>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</si>
  <si>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</si>
  <si>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</si>
  <si>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</si>
  <si>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</si>
  <si>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</si>
  <si>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</si>
  <si>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</si>
  <si>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</si>
  <si>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</si>
  <si>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</si>
  <si>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</si>
  <si>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</si>
  <si>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</si>
  <si>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</si>
  <si>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</si>
  <si>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</si>
  <si>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</si>
  <si>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</si>
  <si>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</si>
  <si>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</si>
  <si>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</si>
  <si>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</si>
  <si>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</si>
  <si>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</si>
  <si>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</si>
  <si>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</si>
  <si>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</si>
  <si>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</si>
  <si>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</si>
  <si>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</si>
  <si>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</si>
  <si>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</si>
  <si>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</si>
  <si>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</si>
  <si>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</si>
  <si>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</si>
  <si>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</si>
  <si>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</si>
  <si>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</si>
  <si>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</si>
  <si>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</si>
  <si>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</si>
  <si>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</si>
  <si>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</si>
  <si>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</si>
  <si>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</si>
  <si>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</si>
  <si>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</si>
  <si>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</si>
  <si>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</si>
  <si>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</si>
  <si>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</si>
  <si>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</si>
  <si>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</si>
  <si>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</si>
  <si>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</si>
  <si>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</si>
  <si>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</si>
  <si>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</si>
  <si>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</si>
  <si>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</si>
  <si>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</si>
  <si>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</si>
  <si>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</si>
  <si>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</si>
  <si>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</si>
  <si>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</si>
  <si>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</si>
  <si>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</si>
  <si>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</si>
  <si>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</si>
  <si>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</si>
  <si>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</si>
  <si>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</si>
  <si>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</si>
  <si>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</si>
  <si>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</si>
  <si>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</si>
  <si>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</si>
  <si>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</si>
  <si>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</si>
  <si>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</si>
  <si>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</si>
  <si>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</si>
  <si>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</si>
  <si>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</si>
  <si>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</si>
  <si>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</si>
  <si>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</si>
  <si>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</si>
  <si>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</si>
  <si>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</si>
  <si>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</si>
  <si>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</si>
  <si>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</si>
  <si>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</si>
  <si>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</si>
  <si>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</si>
  <si>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</si>
  <si>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</si>
  <si>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</si>
  <si>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</si>
  <si>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</si>
  <si>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</si>
  <si>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</si>
  <si>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</si>
  <si>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</si>
  <si>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</si>
  <si>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</si>
  <si>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</si>
  <si>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</si>
  <si>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</si>
  <si>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</si>
  <si>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</si>
  <si>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</si>
  <si>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</si>
  <si>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</si>
  <si>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</si>
  <si>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</si>
  <si>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</si>
  <si>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</si>
  <si>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</si>
  <si>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</si>
  <si>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</si>
  <si>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</si>
  <si>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</si>
  <si>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</si>
  <si>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</si>
  <si>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</si>
  <si>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</si>
  <si>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</si>
  <si>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</si>
  <si>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</si>
  <si>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</si>
  <si>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</si>
  <si>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</si>
  <si>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</si>
  <si>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</si>
  <si>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</si>
  <si>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</si>
  <si>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</si>
  <si>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</si>
  <si>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</si>
  <si>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</si>
  <si>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</si>
  <si>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</si>
  <si>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</si>
  <si>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</si>
  <si>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</si>
  <si>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</si>
  <si>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</si>
  <si>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</si>
  <si>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</si>
  <si>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</si>
  <si>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</si>
  <si>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</si>
  <si>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</si>
  <si>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</si>
  <si>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</si>
  <si>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</si>
  <si>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</si>
  <si>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</si>
  <si>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</si>
  <si>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</si>
  <si>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</si>
  <si>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</si>
  <si>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</si>
  <si>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</si>
  <si>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</si>
  <si>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</si>
  <si>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</si>
  <si>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</si>
  <si>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</si>
  <si>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</si>
  <si>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</si>
  <si>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</si>
  <si>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</si>
  <si>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</si>
  <si>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</si>
  <si>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</si>
  <si>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</si>
  <si>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</si>
  <si>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</si>
  <si>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</si>
  <si>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</si>
  <si>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</si>
  <si>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</si>
  <si>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</si>
  <si>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</si>
  <si>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</si>
  <si>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</si>
  <si>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</si>
  <si>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</si>
  <si>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</si>
  <si>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</si>
  <si>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</si>
  <si>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</si>
  <si>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</si>
  <si>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</si>
  <si>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</si>
  <si>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</si>
  <si>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</si>
  <si>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</si>
  <si>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</si>
  <si>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</si>
  <si>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</si>
  <si>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</si>
  <si>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</si>
  <si>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</si>
  <si>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</si>
  <si>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</si>
  <si>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</si>
  <si>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</si>
  <si>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</si>
  <si>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</si>
  <si>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</si>
  <si>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</si>
  <si>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</si>
  <si>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</si>
  <si>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</si>
  <si>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</si>
  <si>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</si>
  <si>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</si>
  <si>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</si>
  <si>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</si>
  <si>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</si>
  <si>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</si>
  <si>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</si>
  <si>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</si>
  <si>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</si>
  <si>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</si>
  <si>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</si>
  <si>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</si>
  <si>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</si>
  <si>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</si>
  <si>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</si>
  <si>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</si>
  <si>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</si>
  <si>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</si>
  <si>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</si>
  <si>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</si>
  <si>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</si>
  <si>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</si>
  <si>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</si>
  <si>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</si>
  <si>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</si>
  <si>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</si>
  <si>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</si>
  <si>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</si>
  <si>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</si>
  <si>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</si>
  <si>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</si>
  <si>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</si>
  <si>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</si>
  <si>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</si>
  <si>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</si>
  <si>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</si>
  <si>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</si>
  <si>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</si>
  <si>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</si>
  <si>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</si>
  <si>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</si>
  <si>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</si>
  <si>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</si>
  <si>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</si>
  <si>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</si>
  <si>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</si>
  <si>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</si>
  <si>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</si>
  <si>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</si>
  <si>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</si>
  <si>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</si>
  <si>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</si>
  <si>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</si>
  <si>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</si>
  <si>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</si>
  <si>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</si>
  <si>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</si>
  <si>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</si>
  <si>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</si>
  <si>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</si>
  <si>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</si>
  <si>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</si>
  <si>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</si>
  <si>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</si>
  <si>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</si>
  <si>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</si>
  <si>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</si>
  <si>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</si>
  <si>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</si>
  <si>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</si>
  <si>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</si>
  <si>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</si>
  <si>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</si>
  <si>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</si>
  <si>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</si>
  <si>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</si>
  <si>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</si>
  <si>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</si>
  <si>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</si>
  <si>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</si>
  <si>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</si>
  <si>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</si>
  <si>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</si>
  <si>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</si>
  <si>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</si>
  <si>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</si>
  <si>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</si>
  <si>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</si>
  <si>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</si>
  <si>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</si>
  <si>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</si>
  <si>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</si>
  <si>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</si>
  <si>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</si>
  <si>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</si>
  <si>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</si>
  <si>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</si>
  <si>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</si>
  <si>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</si>
  <si>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</si>
  <si>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</si>
  <si>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</si>
  <si>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</si>
  <si>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</si>
  <si>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</si>
  <si>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</si>
  <si>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</si>
  <si>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</si>
  <si>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</si>
  <si>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</si>
  <si>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</si>
  <si>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</si>
  <si>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</si>
  <si>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</si>
  <si>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</si>
  <si>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</si>
  <si>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</si>
  <si>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</si>
  <si>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</si>
  <si>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</si>
  <si>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</si>
  <si>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</si>
  <si>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</si>
  <si>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</si>
  <si>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</si>
  <si>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</si>
  <si>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</si>
  <si>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</si>
  <si>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</si>
  <si>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</si>
  <si>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</si>
  <si>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</si>
  <si>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</si>
  <si>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</si>
  <si>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</si>
  <si>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</si>
  <si>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</si>
  <si>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</si>
  <si>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</si>
  <si>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</si>
  <si>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</si>
  <si>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</si>
  <si>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</si>
  <si>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</si>
  <si>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</si>
  <si>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</si>
  <si>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</si>
  <si>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</si>
  <si>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</si>
  <si>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</si>
  <si>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</si>
  <si>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</si>
  <si>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</si>
  <si>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</si>
  <si>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</si>
  <si>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</si>
  <si>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</si>
  <si>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</si>
  <si>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</si>
  <si>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</si>
  <si>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</si>
  <si>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</si>
  <si>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</si>
  <si>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</si>
  <si>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</si>
  <si>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</si>
  <si>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</si>
  <si>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</si>
  <si>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</si>
  <si>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</si>
  <si>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</si>
  <si>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</si>
  <si>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</si>
  <si>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</si>
  <si>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</si>
  <si>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</si>
  <si>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</si>
  <si>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</si>
  <si>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</si>
  <si>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</si>
  <si>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</si>
  <si>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</si>
  <si>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</si>
  <si>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</si>
  <si>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</si>
  <si>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</si>
  <si>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</si>
  <si>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</si>
  <si>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</si>
  <si>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</si>
  <si>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</si>
  <si>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</si>
  <si>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</si>
  <si>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</si>
  <si>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</si>
  <si>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</si>
  <si>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</si>
  <si>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</si>
  <si>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</si>
  <si>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</si>
  <si>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</si>
  <si>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</si>
  <si>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</si>
  <si>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</si>
  <si>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</si>
  <si>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</si>
  <si>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</si>
  <si>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</si>
  <si>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</si>
  <si>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</si>
  <si>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</si>
  <si>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</si>
  <si>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</si>
  <si>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</si>
  <si>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</si>
  <si>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</si>
  <si>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</si>
  <si>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</si>
  <si>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</si>
  <si>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</si>
  <si>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</si>
  <si>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</si>
  <si>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</si>
  <si>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</si>
  <si>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</si>
  <si>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</si>
  <si>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</si>
  <si>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</si>
  <si>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</si>
  <si>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</si>
  <si>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</si>
  <si>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</si>
  <si>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</si>
  <si>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</si>
  <si>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</si>
  <si>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</si>
  <si>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</si>
  <si>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</si>
  <si>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</si>
  <si>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</si>
  <si>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</si>
  <si>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</si>
  <si>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</si>
  <si>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</si>
  <si>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</si>
  <si>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</si>
  <si>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</si>
  <si>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</si>
  <si>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</si>
  <si>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</si>
  <si>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</si>
  <si>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</si>
  <si>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</si>
  <si>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</si>
  <si>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</si>
  <si>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</si>
  <si>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</si>
  <si>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</si>
  <si>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</si>
  <si>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</si>
  <si>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</si>
  <si>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</si>
  <si>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</si>
  <si>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</si>
  <si>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</si>
  <si>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</si>
  <si>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</si>
  <si>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</si>
  <si>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</si>
  <si>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</si>
  <si>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</si>
  <si>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</si>
  <si>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</si>
  <si>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</si>
  <si>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</si>
  <si>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</si>
  <si>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</si>
  <si>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</si>
  <si>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</si>
  <si>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</si>
  <si>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</si>
  <si>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</si>
  <si>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</si>
  <si>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</si>
  <si>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</si>
  <si>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</si>
  <si>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</si>
  <si>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</si>
  <si>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</si>
  <si>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</si>
  <si>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</si>
  <si>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</si>
  <si>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</si>
  <si>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</si>
  <si>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</si>
  <si>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</si>
  <si>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</si>
  <si>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</si>
  <si>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</si>
  <si>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</si>
  <si>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</si>
  <si>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</si>
  <si>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</si>
  <si>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</si>
  <si>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</si>
  <si>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</si>
  <si>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</si>
  <si>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</si>
  <si>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</si>
  <si>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</si>
  <si>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</si>
  <si>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</si>
  <si>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</si>
  <si>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</si>
  <si>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</si>
  <si>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</si>
  <si>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</si>
  <si>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</si>
  <si>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</si>
  <si>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</si>
  <si>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</si>
  <si>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</si>
  <si>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</si>
  <si>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</si>
  <si>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</si>
  <si>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</si>
  <si>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</si>
  <si>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</si>
  <si>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</si>
  <si>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</si>
  <si>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</si>
  <si>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</si>
  <si>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</si>
  <si>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</si>
  <si>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</si>
  <si>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</si>
  <si>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</si>
  <si>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</si>
  <si>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</si>
  <si>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</si>
  <si>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</si>
  <si>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</si>
  <si>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</si>
  <si>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</si>
  <si>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</si>
  <si>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</si>
  <si>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</si>
  <si>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</si>
  <si>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</si>
  <si>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</si>
  <si>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</si>
  <si>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</si>
  <si>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</si>
  <si>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</si>
  <si>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</si>
  <si>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</si>
  <si>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</si>
  <si>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</si>
  <si>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</si>
  <si>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</si>
  <si>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</si>
  <si>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</si>
  <si>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</si>
  <si>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</si>
  <si>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</si>
  <si>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</si>
  <si>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</si>
  <si>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</si>
  <si>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</si>
  <si>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</si>
  <si>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</si>
  <si>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</si>
  <si>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</si>
  <si>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</si>
  <si>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</si>
  <si>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</si>
  <si>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</si>
  <si>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</si>
  <si>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</si>
  <si>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</si>
  <si>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</si>
  <si>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</si>
  <si>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</si>
  <si>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</si>
  <si>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</si>
  <si>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</si>
  <si>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</si>
  <si>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</si>
  <si>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</si>
  <si>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</si>
  <si>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</si>
  <si>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</si>
  <si>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</si>
  <si>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</si>
  <si>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</si>
  <si>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</si>
  <si>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</si>
  <si>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</si>
  <si>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</si>
  <si>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</si>
  <si>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</si>
  <si>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</si>
  <si>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</si>
  <si>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</si>
  <si>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</si>
  <si>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</si>
  <si>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</si>
  <si>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</si>
  <si>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</si>
  <si>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</si>
  <si>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</si>
  <si>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</si>
  <si>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</si>
  <si>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</si>
  <si>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</si>
  <si>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</si>
  <si>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</si>
  <si>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</si>
  <si>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</si>
  <si>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</si>
  <si>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</si>
  <si>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</si>
  <si>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</si>
  <si>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</si>
  <si>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</si>
  <si>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</si>
  <si>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</si>
  <si>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</si>
  <si>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</si>
  <si>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</si>
  <si>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</si>
  <si>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</si>
  <si>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</si>
  <si>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</si>
  <si>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</si>
  <si>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</si>
  <si>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</si>
  <si>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</si>
  <si>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</si>
  <si>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</si>
  <si>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</si>
  <si>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</si>
  <si>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</si>
  <si>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</si>
  <si>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</si>
  <si>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</si>
  <si>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</si>
  <si>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</si>
  <si>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</si>
  <si>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</si>
  <si>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</si>
  <si>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</si>
  <si>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</si>
  <si>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</si>
  <si>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</si>
  <si>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</si>
  <si>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</si>
  <si>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</si>
  <si>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</si>
  <si>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</si>
  <si>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</si>
  <si>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</si>
  <si>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</si>
  <si>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</si>
  <si>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</si>
  <si>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</si>
  <si>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</si>
  <si>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</si>
  <si>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</si>
  <si>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</si>
  <si>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</si>
  <si>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</si>
  <si>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</si>
  <si>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</si>
  <si>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</si>
  <si>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</si>
  <si>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</si>
  <si>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</si>
  <si>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</si>
  <si>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</si>
  <si>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</si>
  <si>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</si>
  <si>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</si>
  <si>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</si>
  <si>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</si>
  <si>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</si>
  <si>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</si>
  <si>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</si>
  <si>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</si>
  <si>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</si>
  <si>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</si>
  <si>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</si>
  <si>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</si>
  <si>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</si>
  <si>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</si>
  <si>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</si>
  <si>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</si>
  <si>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</si>
  <si>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</si>
  <si>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</si>
  <si>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</si>
  <si>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</si>
  <si>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</si>
  <si>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</si>
  <si>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</si>
  <si>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</si>
  <si>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</si>
  <si>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</si>
  <si>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</si>
  <si>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</si>
  <si>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</si>
  <si>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</si>
  <si>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</si>
  <si>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</si>
  <si>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</si>
  <si>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</si>
  <si>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</si>
  <si>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</si>
  <si>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</si>
  <si>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</si>
  <si>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</si>
  <si>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</si>
  <si>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</si>
  <si>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</si>
  <si>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</si>
  <si>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</si>
  <si>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</si>
  <si>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</si>
  <si>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</si>
  <si>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</si>
  <si>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</si>
  <si>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</si>
  <si>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</si>
  <si>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</si>
  <si>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</si>
  <si>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</si>
  <si>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</si>
  <si>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</si>
  <si>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</si>
  <si>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</si>
  <si>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</si>
  <si>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</si>
  <si>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</si>
  <si>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</si>
  <si>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</si>
  <si>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</si>
  <si>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</si>
  <si>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</si>
  <si>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</si>
  <si>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</si>
  <si>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</si>
  <si>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</si>
  <si>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</si>
  <si>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</si>
  <si>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</si>
  <si>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</si>
  <si>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</si>
  <si>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</si>
  <si>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</si>
  <si>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</si>
  <si>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</si>
  <si>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</si>
  <si>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</si>
  <si>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</si>
  <si>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</si>
  <si>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</si>
  <si>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</si>
  <si>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</si>
  <si>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</si>
  <si>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</si>
  <si>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</si>
  <si>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</si>
  <si>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</si>
  <si>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</si>
  <si>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</si>
  <si>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</si>
  <si>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</si>
  <si>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</si>
  <si>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</si>
  <si>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</si>
  <si>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</si>
  <si>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</si>
  <si>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</si>
  <si>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</si>
  <si>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</si>
  <si>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</si>
  <si>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</si>
  <si>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</si>
  <si>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</si>
  <si>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</si>
  <si>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</si>
  <si>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</si>
  <si>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</si>
  <si>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</si>
  <si>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</si>
  <si>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</si>
  <si>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</si>
  <si>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</si>
  <si>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</si>
  <si>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</si>
  <si>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</si>
  <si>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</si>
  <si>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</si>
  <si>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</si>
  <si>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</si>
  <si>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</si>
  <si>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</si>
  <si>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</si>
  <si>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</si>
  <si>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</si>
  <si>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</si>
  <si>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</si>
  <si>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</si>
  <si>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</si>
  <si>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</si>
  <si>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</si>
  <si>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</si>
  <si>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</si>
  <si>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</si>
  <si>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</si>
  <si>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</si>
  <si>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</si>
  <si>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</si>
  <si>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</si>
  <si>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</si>
  <si>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</si>
  <si>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</si>
  <si>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</si>
  <si>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</si>
  <si>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</si>
  <si>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</si>
  <si>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</si>
  <si>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</si>
  <si>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</si>
  <si>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</si>
  <si>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</si>
  <si>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</si>
  <si>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</si>
  <si>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</si>
  <si>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</si>
  <si>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</si>
  <si>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</si>
  <si>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</si>
  <si>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</si>
  <si>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</si>
  <si>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</si>
  <si>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</si>
  <si>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</si>
  <si>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</si>
  <si>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</si>
  <si>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</si>
  <si>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</si>
  <si>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</si>
  <si>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</si>
  <si>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</si>
  <si>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</si>
  <si>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</si>
  <si>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</si>
  <si>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</si>
  <si>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</si>
  <si>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</si>
  <si>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</si>
  <si>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</si>
  <si>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</si>
  <si>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</si>
  <si>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</si>
  <si>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</si>
  <si>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</si>
  <si>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</si>
  <si>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</si>
  <si>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</si>
  <si>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</si>
  <si>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</si>
  <si>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</si>
  <si>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</si>
  <si>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</si>
  <si>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</si>
  <si>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</si>
  <si>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</si>
  <si>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</si>
  <si>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</si>
  <si>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</si>
  <si>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</si>
  <si>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</si>
  <si>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</si>
  <si>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</si>
  <si>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</si>
  <si>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</si>
  <si>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</si>
  <si>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</si>
  <si>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</si>
  <si>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</si>
  <si>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</si>
  <si>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</si>
  <si>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</si>
  <si>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</si>
  <si>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</si>
  <si>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</si>
  <si>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</si>
  <si>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</si>
  <si>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</si>
  <si>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</si>
  <si>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</si>
  <si>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</si>
  <si>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</si>
  <si>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</si>
  <si>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</si>
  <si>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</si>
  <si>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</si>
  <si>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</si>
  <si>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</si>
  <si>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</si>
  <si>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</si>
  <si>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</si>
  <si>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</si>
  <si>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</si>
  <si>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</si>
  <si>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</si>
  <si>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</si>
  <si>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</si>
  <si>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</si>
  <si>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</si>
  <si>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</si>
  <si>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</si>
  <si>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</si>
  <si>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</si>
  <si>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</si>
  <si>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</si>
  <si>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</si>
  <si>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</si>
  <si>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</si>
  <si>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</si>
  <si>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</si>
  <si>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</si>
  <si>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</si>
  <si>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</si>
  <si>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</si>
  <si>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</si>
  <si>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</si>
  <si>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</si>
  <si>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</si>
  <si>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</si>
  <si>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</si>
  <si>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</si>
  <si>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</si>
  <si>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</si>
  <si>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</si>
  <si>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</si>
  <si>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</si>
  <si>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</si>
  <si>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</si>
  <si>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</si>
  <si>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</si>
  <si>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</si>
  <si>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</si>
  <si>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</si>
  <si>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</si>
  <si>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</si>
  <si>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</si>
  <si>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</si>
  <si>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</si>
  <si>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</si>
  <si>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</si>
  <si>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</si>
  <si>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</si>
  <si>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</si>
  <si>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</si>
  <si>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</si>
  <si>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</si>
  <si>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</si>
  <si>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</si>
  <si>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</si>
  <si>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</si>
  <si>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</si>
  <si>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</si>
  <si>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</si>
  <si>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</si>
  <si>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</si>
  <si>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</si>
  <si>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</si>
  <si>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</si>
  <si>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</si>
  <si>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</si>
  <si>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</si>
  <si>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</si>
  <si>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</si>
  <si>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</si>
  <si>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</si>
  <si>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</si>
  <si>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</si>
  <si>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</si>
  <si>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</si>
  <si>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</si>
  <si>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</si>
  <si>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</si>
  <si>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</si>
  <si>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</si>
  <si>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</si>
  <si>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</si>
  <si>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</si>
  <si>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</si>
  <si>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</si>
  <si>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</si>
  <si>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</si>
  <si>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</si>
  <si>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</si>
  <si>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</si>
  <si>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</si>
  <si>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</si>
  <si>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</si>
  <si>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</si>
  <si>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</si>
  <si>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</si>
  <si>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</si>
  <si>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</si>
  <si>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</si>
  <si>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</si>
  <si>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</si>
  <si>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</si>
  <si>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</si>
  <si>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</si>
  <si>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</si>
  <si>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</si>
  <si>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</si>
  <si>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</si>
  <si>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</si>
  <si>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</si>
  <si>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</si>
  <si>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</si>
  <si>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</si>
  <si>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</si>
  <si>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</si>
  <si>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</si>
  <si>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</si>
  <si>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</si>
  <si>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</si>
  <si>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</si>
  <si>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</si>
  <si>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</si>
  <si>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</si>
  <si>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</si>
  <si>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</si>
  <si>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</si>
  <si>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</si>
  <si>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</si>
  <si>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</si>
  <si>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</si>
  <si>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</si>
  <si>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</si>
  <si>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</si>
  <si>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</si>
  <si>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</si>
  <si>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</si>
  <si>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</si>
  <si>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</si>
  <si>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</si>
  <si>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</si>
  <si>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</si>
  <si>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</si>
  <si>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</si>
  <si>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</si>
  <si>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</si>
  <si>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</si>
  <si>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</si>
  <si>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</si>
  <si>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</si>
  <si>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</si>
  <si>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</si>
  <si>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</si>
  <si>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</si>
  <si>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</si>
  <si>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</si>
  <si>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</si>
  <si>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</si>
  <si>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</si>
  <si>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</si>
  <si>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</si>
  <si>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</si>
  <si>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</si>
  <si>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</si>
  <si>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</si>
  <si>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</si>
  <si>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</si>
  <si>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</si>
  <si>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</si>
  <si>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</si>
  <si>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</si>
  <si>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</si>
  <si>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</si>
  <si>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</si>
  <si>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</si>
  <si>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</si>
  <si>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</si>
  <si>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</si>
  <si>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</si>
  <si>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</si>
  <si>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</si>
  <si>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</si>
  <si>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</si>
  <si>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</si>
  <si>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</si>
  <si>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</si>
  <si>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</si>
  <si>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</si>
  <si>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</si>
  <si>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</si>
  <si>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</si>
  <si>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</si>
  <si>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</si>
  <si>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</si>
  <si>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</si>
  <si>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</si>
  <si>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</si>
  <si>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</si>
  <si>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</si>
  <si>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</si>
  <si>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</si>
  <si>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</si>
  <si>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</si>
  <si>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</si>
  <si>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</si>
  <si>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</si>
  <si>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</si>
  <si>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</si>
  <si>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</si>
  <si>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</si>
  <si>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</si>
  <si>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</si>
  <si>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</si>
  <si>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</si>
  <si>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</si>
  <si>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</si>
  <si>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</si>
  <si>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</si>
  <si>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</si>
  <si>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</si>
  <si>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</si>
  <si>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</si>
  <si>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</si>
  <si>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</si>
  <si>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</si>
  <si>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</si>
  <si>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</si>
  <si>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</si>
  <si>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</si>
  <si>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</si>
  <si>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</si>
  <si>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</si>
  <si>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</si>
  <si>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</si>
  <si>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</si>
  <si>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</si>
  <si>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</si>
  <si>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</si>
  <si>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</si>
  <si>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</si>
  <si>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</si>
  <si>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</si>
  <si>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</si>
  <si>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</si>
  <si>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</si>
  <si>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</si>
  <si>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</si>
  <si>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</si>
  <si>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</si>
  <si>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</si>
  <si>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</si>
  <si>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</si>
  <si>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</si>
  <si>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</si>
  <si>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</si>
  <si>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</si>
  <si>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</si>
  <si>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</si>
  <si>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</si>
  <si>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</si>
  <si>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</si>
  <si>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</si>
  <si>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</si>
  <si>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</si>
  <si>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</si>
  <si>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</si>
  <si>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</si>
  <si>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</si>
  <si>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</si>
  <si>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</si>
  <si>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</si>
  <si>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</si>
  <si>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</si>
  <si>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</si>
  <si>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</si>
  <si>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</si>
  <si>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</si>
  <si>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</si>
  <si>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</si>
  <si>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</si>
  <si>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</si>
  <si>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</si>
  <si>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</si>
  <si>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</si>
  <si>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</si>
  <si>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</si>
  <si>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</si>
  <si>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</si>
  <si>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</si>
  <si>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</si>
  <si>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</si>
  <si>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</si>
  <si>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</si>
  <si>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</si>
  <si>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</si>
  <si>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</si>
  <si>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</si>
  <si>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</si>
  <si>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</si>
  <si>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</si>
  <si>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</si>
  <si>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</si>
  <si>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</si>
  <si>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</si>
  <si>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</si>
  <si>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</si>
  <si>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</si>
  <si>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</si>
  <si>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</si>
  <si>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</si>
  <si>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</si>
  <si>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</si>
  <si>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</si>
  <si>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</si>
  <si>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</si>
  <si>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</si>
  <si>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</si>
  <si>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</si>
  <si>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</si>
  <si>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</si>
  <si>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</si>
  <si>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</si>
  <si>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</si>
  <si>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</si>
  <si>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</si>
  <si>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</si>
  <si>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</si>
  <si>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</si>
  <si>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</si>
  <si>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</si>
  <si>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</si>
  <si>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</si>
  <si>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</si>
  <si>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</si>
  <si>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</si>
  <si>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</si>
  <si>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</si>
  <si>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</si>
  <si>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</si>
  <si>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</si>
  <si>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</si>
  <si>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</si>
  <si>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</si>
  <si>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</si>
  <si>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</si>
  <si>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</si>
  <si>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</si>
  <si>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</si>
  <si>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</si>
  <si>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</si>
  <si>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</si>
  <si>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</si>
  <si>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</si>
  <si>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</si>
  <si>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</si>
  <si>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</si>
  <si>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</si>
  <si>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</si>
  <si>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</si>
  <si>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</si>
  <si>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</si>
  <si>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</si>
  <si>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</si>
  <si>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</si>
  <si>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</si>
  <si>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</si>
  <si>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</si>
  <si>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</si>
  <si>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</si>
  <si>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</si>
  <si>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</si>
  <si>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</si>
  <si>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</si>
  <si>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</si>
  <si>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</si>
  <si>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</si>
  <si>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</si>
  <si>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</si>
  <si>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</si>
  <si>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</si>
  <si>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</si>
  <si>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</si>
  <si>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</si>
  <si>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</si>
  <si>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</si>
  <si>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</si>
  <si>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</si>
  <si>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</si>
  <si>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</si>
  <si>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</si>
  <si>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</si>
  <si>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</si>
  <si>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</si>
  <si>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</si>
  <si>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</si>
  <si>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</si>
  <si>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</si>
  <si>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</si>
  <si>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</si>
  <si>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</si>
  <si>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</si>
  <si>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</si>
  <si>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</si>
  <si>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</si>
  <si>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</si>
  <si>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</si>
  <si>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</si>
  <si>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</si>
  <si>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</si>
  <si>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</si>
  <si>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</si>
  <si>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</si>
  <si>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</si>
  <si>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</si>
  <si>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</si>
  <si>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</si>
  <si>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</si>
  <si>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</si>
  <si>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</si>
  <si>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</si>
  <si>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</si>
  <si>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</si>
  <si>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</si>
  <si>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</si>
  <si>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</si>
  <si>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</si>
  <si>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</si>
  <si>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</si>
  <si>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</si>
  <si>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</si>
  <si>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</si>
  <si>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</si>
  <si>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</si>
  <si>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</si>
  <si>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</si>
  <si>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</si>
  <si>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</si>
  <si>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</si>
  <si>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</si>
  <si>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</si>
  <si>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</si>
  <si>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</si>
  <si>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</si>
  <si>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</si>
  <si>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</si>
  <si>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</si>
  <si>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</si>
  <si>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</si>
  <si>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</si>
  <si>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</si>
  <si>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</si>
  <si>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</si>
  <si>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</si>
  <si>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</si>
  <si>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</si>
  <si>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</si>
  <si>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</si>
  <si>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</si>
  <si>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</si>
  <si>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</si>
  <si>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</si>
  <si>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</si>
  <si>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</si>
  <si>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</si>
  <si>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</si>
  <si>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</si>
  <si>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</si>
  <si>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</si>
  <si>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</si>
  <si>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</si>
  <si>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</si>
  <si>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</si>
  <si>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</si>
  <si>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</si>
  <si>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</si>
  <si>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</si>
  <si>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</si>
  <si>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</si>
  <si>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</si>
  <si>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</si>
  <si>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</si>
  <si>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</si>
  <si>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</si>
  <si>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</si>
  <si>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</si>
  <si>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</si>
  <si>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</si>
  <si>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</si>
  <si>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</si>
  <si>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</si>
  <si>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</si>
  <si>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</si>
  <si>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</si>
  <si>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</si>
  <si>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</si>
  <si>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</si>
  <si>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</si>
  <si>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</si>
  <si>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</si>
  <si>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</si>
  <si>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</si>
  <si>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</si>
  <si>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</si>
  <si>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</si>
  <si>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</si>
  <si>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</si>
  <si>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</si>
  <si>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</si>
  <si>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</si>
  <si>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</si>
  <si>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</si>
  <si>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</si>
  <si>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</si>
  <si>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</si>
  <si>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</si>
  <si>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</si>
  <si>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</si>
  <si>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</si>
  <si>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</si>
  <si>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</si>
  <si>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</si>
  <si>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</si>
  <si>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</si>
  <si>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</si>
  <si>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</si>
  <si>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</si>
  <si>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</si>
  <si>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</si>
  <si>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</si>
  <si>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</si>
  <si>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</si>
  <si>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</si>
  <si>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</si>
  <si>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</si>
  <si>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</si>
  <si>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</si>
  <si>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</si>
  <si>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</si>
  <si>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</si>
  <si>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</si>
  <si>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</si>
  <si>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</si>
  <si>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</si>
  <si>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</si>
  <si>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</si>
  <si>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</si>
  <si>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</si>
  <si>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</si>
  <si>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</si>
  <si>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</si>
  <si>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</si>
  <si>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</si>
  <si>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</si>
  <si>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</si>
  <si>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</si>
  <si>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</si>
  <si>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</si>
  <si>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</si>
  <si>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</si>
  <si>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</si>
  <si>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</si>
  <si>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</si>
  <si>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</si>
  <si>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</si>
  <si>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</si>
  <si>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</si>
  <si>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</si>
  <si>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</si>
  <si>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</si>
  <si>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</si>
  <si>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</si>
  <si>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</si>
  <si>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</si>
  <si>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</si>
  <si>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</si>
  <si>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</si>
  <si>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</si>
  <si>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</si>
  <si>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</si>
  <si>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</si>
  <si>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</si>
  <si>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</si>
  <si>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</si>
  <si>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</si>
  <si>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</si>
  <si>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</si>
  <si>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</si>
  <si>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</si>
  <si>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</si>
  <si>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</si>
  <si>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</si>
  <si>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</si>
  <si>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</si>
  <si>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</si>
  <si>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</si>
  <si>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</si>
  <si>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</si>
  <si>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</si>
  <si>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</si>
  <si>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</si>
  <si>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</si>
  <si>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</si>
  <si>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</si>
  <si>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</si>
  <si>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</si>
  <si>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</si>
  <si>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</si>
  <si>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</si>
  <si>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</si>
  <si>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</si>
  <si>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</si>
  <si>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</si>
  <si>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</si>
  <si>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</si>
  <si>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</si>
  <si>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</si>
  <si>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</si>
  <si>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</si>
  <si>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</si>
  <si>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</si>
  <si>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</si>
  <si>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</si>
  <si>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</si>
  <si>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</si>
  <si>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</si>
  <si>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</si>
  <si>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</si>
  <si>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</si>
  <si>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</si>
  <si>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</si>
  <si>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</si>
  <si>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</si>
  <si>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</si>
  <si>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</si>
  <si>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</si>
  <si>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</si>
  <si>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</si>
  <si>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</si>
  <si>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</si>
  <si>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</si>
  <si>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</si>
  <si>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</si>
  <si>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</si>
  <si>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</si>
  <si>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</si>
  <si>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</si>
  <si>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</si>
  <si>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</si>
  <si>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</si>
  <si>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</si>
  <si>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</si>
  <si>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</si>
  <si>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</si>
  <si>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</si>
  <si>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</si>
  <si>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</si>
  <si>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</si>
  <si>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</si>
  <si>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</si>
  <si>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</si>
  <si>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</si>
  <si>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</si>
  <si>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</si>
  <si>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</si>
  <si>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</si>
  <si>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</si>
  <si>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</si>
  <si>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</si>
  <si>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</si>
  <si>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</si>
  <si>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</si>
  <si>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</si>
  <si>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</si>
  <si>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</si>
  <si>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</si>
  <si>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</si>
  <si>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</si>
  <si>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</si>
  <si>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</si>
  <si>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</si>
  <si>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</si>
  <si>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</si>
  <si>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</si>
  <si>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</si>
  <si>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</si>
  <si>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</si>
  <si>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</si>
  <si>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</si>
  <si>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</si>
  <si>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</si>
  <si>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</si>
  <si>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</si>
  <si>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</si>
  <si>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</si>
  <si>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</si>
  <si>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</si>
  <si>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</si>
  <si>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</si>
  <si>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</si>
  <si>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</si>
  <si>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</si>
  <si>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</si>
  <si>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</si>
  <si>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</si>
  <si>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</si>
  <si>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</si>
  <si>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</si>
  <si>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</si>
  <si>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</si>
  <si>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</si>
  <si>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</si>
  <si>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</si>
  <si>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</si>
  <si>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</si>
  <si>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</si>
  <si>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</si>
  <si>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</si>
  <si>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</si>
  <si>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</si>
  <si>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</si>
  <si>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</si>
  <si>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</si>
  <si>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</si>
  <si>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</si>
  <si>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</si>
  <si>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</si>
  <si>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</si>
  <si>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</si>
  <si>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</si>
  <si>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</si>
  <si>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</si>
  <si>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</si>
  <si>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</si>
  <si>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</si>
  <si>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</si>
  <si>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</si>
  <si>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</si>
  <si>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</si>
  <si>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</si>
  <si>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</si>
  <si>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</si>
  <si>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</si>
  <si>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</si>
  <si>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</si>
  <si>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</si>
  <si>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</si>
  <si>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</si>
  <si>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</si>
  <si>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</si>
  <si>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</si>
  <si>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</si>
  <si>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</si>
  <si>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</si>
  <si>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</si>
  <si>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</si>
  <si>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</si>
  <si>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</si>
  <si>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</si>
  <si>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</si>
  <si>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</si>
  <si>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</si>
  <si>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</si>
  <si>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</si>
  <si>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</si>
  <si>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</si>
  <si>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</si>
  <si>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</si>
  <si>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</si>
  <si>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</si>
  <si>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</si>
  <si>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</si>
  <si>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</si>
  <si>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</si>
  <si>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</si>
  <si>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</si>
  <si>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</si>
  <si>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</si>
  <si>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</si>
  <si>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</si>
  <si>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</si>
  <si>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</si>
  <si>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</si>
  <si>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</si>
  <si>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</si>
  <si>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</si>
  <si>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</si>
  <si>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</si>
  <si>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</si>
  <si>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</si>
  <si>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</si>
  <si>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</si>
  <si>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</si>
  <si>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</si>
  <si>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</si>
  <si>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</si>
  <si>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</si>
  <si>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</si>
  <si>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</si>
  <si>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</si>
  <si>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</si>
  <si>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</si>
  <si>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</si>
  <si>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</si>
  <si>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</si>
  <si>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</si>
  <si>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</si>
  <si>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</si>
  <si>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</si>
  <si>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</si>
  <si>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</si>
  <si>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</si>
  <si>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</si>
  <si>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</si>
  <si>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</si>
  <si>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</si>
  <si>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</si>
  <si>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</si>
  <si>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</si>
  <si>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</si>
  <si>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</si>
  <si>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</si>
  <si>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</si>
  <si>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</si>
  <si>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</si>
  <si>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</si>
  <si>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</si>
  <si>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</si>
  <si>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</si>
  <si>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</si>
  <si>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</si>
  <si>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</si>
  <si>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</si>
  <si>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</si>
  <si>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</si>
  <si>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</si>
  <si>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</si>
  <si>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</si>
  <si>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</si>
  <si>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</si>
  <si>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</si>
  <si>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</si>
  <si>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</si>
  <si>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</si>
  <si>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</si>
  <si>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</si>
  <si>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</si>
  <si>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</si>
  <si>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</si>
  <si>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</si>
  <si>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</si>
  <si>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</si>
  <si>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</si>
  <si>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</si>
  <si>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</si>
  <si>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</si>
  <si>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</si>
  <si>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</si>
  <si>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</si>
  <si>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</si>
  <si>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</si>
  <si>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</si>
  <si>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</si>
  <si>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</si>
  <si>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</si>
  <si>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</si>
  <si>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</si>
  <si>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</si>
  <si>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</si>
  <si>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</si>
  <si>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</si>
  <si>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</si>
  <si>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</si>
  <si>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</si>
  <si>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</si>
  <si>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</si>
  <si>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</si>
  <si>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</si>
  <si>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</si>
  <si>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</si>
  <si>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</si>
  <si>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</si>
  <si>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</si>
  <si>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</si>
  <si>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</si>
  <si>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</si>
  <si>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</si>
  <si>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</si>
  <si>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</si>
  <si>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</si>
  <si>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</si>
  <si>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</si>
  <si>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</si>
  <si>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</si>
  <si>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</si>
  <si>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</si>
  <si>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</si>
  <si>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</si>
  <si>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</si>
  <si>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</si>
  <si>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</si>
  <si>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</si>
  <si>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</si>
  <si>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</si>
  <si>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</si>
  <si>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</si>
  <si>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</si>
  <si>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</si>
  <si>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</si>
  <si>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</si>
  <si>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</si>
  <si>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</si>
  <si>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</si>
  <si>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</si>
  <si>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</si>
  <si>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</si>
  <si>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</si>
  <si>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</si>
  <si>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</si>
  <si>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</si>
  <si>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</si>
  <si>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</si>
  <si>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</si>
  <si>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</si>
  <si>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</si>
  <si>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</si>
  <si>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</si>
  <si>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</si>
  <si>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</si>
  <si>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</si>
  <si>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</si>
  <si>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</si>
  <si>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</si>
  <si>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</si>
  <si>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</si>
  <si>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</si>
  <si>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</si>
  <si>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</si>
  <si>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</si>
  <si>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</si>
  <si>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</si>
  <si>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</si>
  <si>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</si>
  <si>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</si>
  <si>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</si>
  <si>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</si>
  <si>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</si>
  <si>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</si>
  <si>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</si>
  <si>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</si>
  <si>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</si>
  <si>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</si>
  <si>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</si>
  <si>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</si>
  <si>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</si>
  <si>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</si>
  <si>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</si>
  <si>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</si>
  <si>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</si>
  <si>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</si>
  <si>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</si>
  <si>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</si>
  <si>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</si>
  <si>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</si>
  <si>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</si>
  <si>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</si>
  <si>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</si>
  <si>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</si>
  <si>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</si>
  <si>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</si>
  <si>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</si>
  <si>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</si>
  <si>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</si>
  <si>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</si>
  <si>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</si>
  <si>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</si>
  <si>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</si>
  <si>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</si>
  <si>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</si>
  <si>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</si>
  <si>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</si>
  <si>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</si>
  <si>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</si>
  <si>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</si>
  <si>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</si>
  <si>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</si>
  <si>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</si>
  <si>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</si>
  <si>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</si>
  <si>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</si>
  <si>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</si>
  <si>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</si>
  <si>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</si>
  <si>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</si>
  <si>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</si>
  <si>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</si>
  <si>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</si>
  <si>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</si>
  <si>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</si>
  <si>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</si>
  <si>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</si>
  <si>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</si>
  <si>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</si>
  <si>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</si>
  <si>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</si>
  <si>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</si>
  <si>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</si>
  <si>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</si>
  <si>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</si>
  <si>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</si>
  <si>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</si>
  <si>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</si>
  <si>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</si>
  <si>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</si>
  <si>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</si>
  <si>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</si>
  <si>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</si>
  <si>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</si>
  <si>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</si>
  <si>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</si>
  <si>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</si>
  <si>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</si>
  <si>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</si>
  <si>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</si>
  <si>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</si>
  <si>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</si>
  <si>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</si>
  <si>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</si>
  <si>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</si>
  <si>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</si>
  <si>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</si>
  <si>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</si>
  <si>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</si>
  <si>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</si>
  <si>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</si>
  <si>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</si>
  <si>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</si>
  <si>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</si>
  <si>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</si>
  <si>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</si>
  <si>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</si>
  <si>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</si>
  <si>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</si>
  <si>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</si>
  <si>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</si>
  <si>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</si>
  <si>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</si>
  <si>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</si>
  <si>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</si>
  <si>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</si>
  <si>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</si>
  <si>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</si>
  <si>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</si>
  <si>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</si>
  <si>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</si>
  <si>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</si>
  <si>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</si>
  <si>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</si>
  <si>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</si>
  <si>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</si>
  <si>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</si>
  <si>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</si>
  <si>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</si>
  <si>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</si>
  <si>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</si>
  <si>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</si>
  <si>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</si>
  <si>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</si>
  <si>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</si>
  <si>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</si>
  <si>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</si>
  <si>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</si>
  <si>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</si>
  <si>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</si>
  <si>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</si>
  <si>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</si>
  <si>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</si>
  <si>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</si>
  <si>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</si>
  <si>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</si>
  <si>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</si>
  <si>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</si>
  <si>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</si>
  <si>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</si>
  <si>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</si>
  <si>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</si>
  <si>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</si>
  <si>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</si>
  <si>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</si>
  <si>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</si>
  <si>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</si>
  <si>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</si>
  <si>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</si>
  <si>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</si>
  <si>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</si>
  <si>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</si>
  <si>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</si>
  <si>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</si>
  <si>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</si>
  <si>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</si>
  <si>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</si>
  <si>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</si>
  <si>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</si>
  <si>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</si>
  <si>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</si>
  <si>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</si>
  <si>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</si>
  <si>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</si>
  <si>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</si>
  <si>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</si>
  <si>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</si>
  <si>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</si>
  <si>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</si>
  <si>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</si>
  <si>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</si>
  <si>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</si>
  <si>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</si>
  <si>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</si>
  <si>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</si>
  <si>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</si>
  <si>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</si>
  <si>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</si>
  <si>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</si>
  <si>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</si>
  <si>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</si>
  <si>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</si>
  <si>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</si>
  <si>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</si>
  <si>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</si>
  <si>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</si>
  <si>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</si>
  <si>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</si>
  <si>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</si>
  <si>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</si>
  <si>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</si>
  <si>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</si>
  <si>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</si>
  <si>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</si>
  <si>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</si>
  <si>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</si>
  <si>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</si>
  <si>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</si>
  <si>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</si>
  <si>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</si>
  <si>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</si>
  <si>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</si>
  <si>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</si>
  <si>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</si>
  <si>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</si>
  <si>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</si>
  <si>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</si>
  <si>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</si>
  <si>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</si>
  <si>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</si>
  <si>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</si>
  <si>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</si>
  <si>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</si>
  <si>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</si>
  <si>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</si>
  <si>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</si>
  <si>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</si>
  <si>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</si>
  <si>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</si>
  <si>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</si>
  <si>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</si>
  <si>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</si>
  <si>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</si>
  <si>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</si>
  <si>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</si>
  <si>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</si>
  <si>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</si>
  <si>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</si>
  <si>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</si>
  <si>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</si>
  <si>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</si>
  <si>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</si>
  <si>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</si>
  <si>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</si>
  <si>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</si>
  <si>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</si>
  <si>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</si>
  <si>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</si>
  <si>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</si>
  <si>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</si>
  <si>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</si>
  <si>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</si>
  <si>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</si>
  <si>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</si>
  <si>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</si>
  <si>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</si>
  <si>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</si>
  <si>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</si>
  <si>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</si>
  <si>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</si>
  <si>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</si>
  <si>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</si>
  <si>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</si>
  <si>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</si>
  <si>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</si>
  <si>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</si>
  <si>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</si>
  <si>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</si>
  <si>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</si>
  <si>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</si>
  <si>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</si>
  <si>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</si>
  <si>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</si>
  <si>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</si>
  <si>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</si>
  <si>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</si>
  <si>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</si>
  <si>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</si>
  <si>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</si>
  <si>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</si>
  <si>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</si>
  <si>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</si>
  <si>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</si>
  <si>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</si>
  <si>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</si>
  <si>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</si>
  <si>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</si>
  <si>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</si>
  <si>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</si>
  <si>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</si>
  <si>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</si>
  <si>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</si>
  <si>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</si>
  <si>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</si>
  <si>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</si>
  <si>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</si>
  <si>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</si>
  <si>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</si>
  <si>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</si>
  <si>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</si>
  <si>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</si>
  <si>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</si>
  <si>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</si>
  <si>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</si>
  <si>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</si>
  <si>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</si>
  <si>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</si>
  <si>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</si>
  <si>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</si>
  <si>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</si>
  <si>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</si>
  <si>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</si>
  <si>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</si>
  <si>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</si>
  <si>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</si>
  <si>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</si>
  <si>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</si>
  <si>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</si>
  <si>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</si>
  <si>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</si>
  <si>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</si>
  <si>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</si>
  <si>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</si>
  <si>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</si>
  <si>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</si>
  <si>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</si>
  <si>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</si>
  <si>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</si>
  <si>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</si>
  <si>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</si>
  <si>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</si>
  <si>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</si>
  <si>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</si>
  <si>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</si>
  <si>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</si>
  <si>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</si>
  <si>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</si>
  <si>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</si>
  <si>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</si>
  <si>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</si>
  <si>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</si>
  <si>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</si>
  <si>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</si>
  <si>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</si>
  <si>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</si>
  <si>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</si>
  <si>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</si>
  <si>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</si>
  <si>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</si>
  <si>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</si>
  <si>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</si>
  <si>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</si>
  <si>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</si>
  <si>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</si>
  <si>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</si>
  <si>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</si>
  <si>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</si>
  <si>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</si>
  <si>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</si>
  <si>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</si>
  <si>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</si>
  <si>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</si>
  <si>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</si>
  <si>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</si>
  <si>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</si>
  <si>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</si>
  <si>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</si>
  <si>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</si>
  <si>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</si>
  <si>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</si>
  <si>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</si>
  <si>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</si>
  <si>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</si>
  <si>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</si>
  <si>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</si>
  <si>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</si>
  <si>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</si>
  <si>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</si>
  <si>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</si>
  <si>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</si>
  <si>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</si>
  <si>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</si>
  <si>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</si>
  <si>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</si>
  <si>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</si>
  <si>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</si>
  <si>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</si>
  <si>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</si>
  <si>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</si>
  <si>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</si>
  <si>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</si>
  <si>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</si>
  <si>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</si>
  <si>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</si>
  <si>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</si>
  <si>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</si>
  <si>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</si>
  <si>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</si>
  <si>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</si>
  <si>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</si>
  <si>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</si>
  <si>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</si>
  <si>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</si>
  <si>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</si>
  <si>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</si>
  <si>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</si>
  <si>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</si>
  <si>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</si>
  <si>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</si>
  <si>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</si>
  <si>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</si>
  <si>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</si>
  <si>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</si>
  <si>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</si>
  <si>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</si>
  <si>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</si>
  <si>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</si>
  <si>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</si>
  <si>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</si>
  <si>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</si>
  <si>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</si>
  <si>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</si>
  <si>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</si>
  <si>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</si>
  <si>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</si>
  <si>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</si>
  <si>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</si>
  <si>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</si>
  <si>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</si>
  <si>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</si>
  <si>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</si>
  <si>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</si>
  <si>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</si>
  <si>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</si>
  <si>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</si>
  <si>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</si>
  <si>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</si>
  <si>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</si>
  <si>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</si>
  <si>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</si>
  <si>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</si>
  <si>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</si>
  <si>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</si>
  <si>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</si>
  <si>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</si>
  <si>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</si>
  <si>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</si>
  <si>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</si>
  <si>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</si>
  <si>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</si>
  <si>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</si>
  <si>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</si>
  <si>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</si>
  <si>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</si>
  <si>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</si>
  <si>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</si>
  <si>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</si>
  <si>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</si>
  <si>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</si>
  <si>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</si>
  <si>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</si>
  <si>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</si>
  <si>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</si>
  <si>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</si>
  <si>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</si>
  <si>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</si>
  <si>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</si>
  <si>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</si>
  <si>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</si>
  <si>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</si>
  <si>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</si>
  <si>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</si>
  <si>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</si>
  <si>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</si>
  <si>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</si>
  <si>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</si>
  <si>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</si>
  <si>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</si>
  <si>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</si>
  <si>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</si>
  <si>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</si>
  <si>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</si>
  <si>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</si>
  <si>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</si>
  <si>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</si>
  <si>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</si>
  <si>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</si>
  <si>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</si>
  <si>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</si>
  <si>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</si>
  <si>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</si>
  <si>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</si>
  <si>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</si>
  <si>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</si>
  <si>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</si>
  <si>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</si>
  <si>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</si>
  <si>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</si>
  <si>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</si>
  <si>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</si>
  <si>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</si>
  <si>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</si>
  <si>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</si>
  <si>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</si>
  <si>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</si>
  <si>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</si>
  <si>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</si>
  <si>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</si>
  <si>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</si>
  <si>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</si>
  <si>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</si>
  <si>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</si>
  <si>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</si>
  <si>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</si>
  <si>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</si>
  <si>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</si>
  <si>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</si>
  <si>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</si>
  <si>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</si>
  <si>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</si>
  <si>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</si>
  <si>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</si>
  <si>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</si>
  <si>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</si>
  <si>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</si>
  <si>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</si>
  <si>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</si>
  <si>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</si>
  <si>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</si>
  <si>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</si>
  <si>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</si>
  <si>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</si>
  <si>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</si>
  <si>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</si>
  <si>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</si>
  <si>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</si>
  <si>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</si>
  <si>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</si>
  <si>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</si>
  <si>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</si>
  <si>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</si>
  <si>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</si>
  <si>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</si>
  <si>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</si>
  <si>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</si>
  <si>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</si>
  <si>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</si>
  <si>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</si>
  <si>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</si>
  <si>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</si>
  <si>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</si>
  <si>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</si>
  <si>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</si>
  <si>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</si>
  <si>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</si>
  <si>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</si>
  <si>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</si>
  <si>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</si>
  <si>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</si>
  <si>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</si>
  <si>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</si>
  <si>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</si>
  <si>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</si>
  <si>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</si>
  <si>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</si>
  <si>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</si>
  <si>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</si>
  <si>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</si>
  <si>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</si>
  <si>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</si>
  <si>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</si>
  <si>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</si>
  <si>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</si>
  <si>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</si>
  <si>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</si>
  <si>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</si>
  <si>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</si>
  <si>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</si>
  <si>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</si>
  <si>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</si>
  <si>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</si>
  <si>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</si>
  <si>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</si>
  <si>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</si>
  <si>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</si>
  <si>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</si>
  <si>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</si>
  <si>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</si>
  <si>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</si>
  <si>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</si>
  <si>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</si>
  <si>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</si>
  <si>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</si>
  <si>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</si>
  <si>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</si>
  <si>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</si>
  <si>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</si>
  <si>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</si>
  <si>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</si>
  <si>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</si>
  <si>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</si>
  <si>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</si>
  <si>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</si>
  <si>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</si>
  <si>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</si>
  <si>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</si>
  <si>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</si>
  <si>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</si>
  <si>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</si>
  <si>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</si>
  <si>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</si>
  <si>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</si>
  <si>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</si>
  <si>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</si>
  <si>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</si>
  <si>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</si>
  <si>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</si>
  <si>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</si>
  <si>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</si>
  <si>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</si>
  <si>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</si>
  <si>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</si>
  <si>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</si>
  <si>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</si>
  <si>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</si>
  <si>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</si>
  <si>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</si>
  <si>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</si>
  <si>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</si>
  <si>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</si>
  <si>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</si>
  <si>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</si>
  <si>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</si>
  <si>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</si>
  <si>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</si>
  <si>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</si>
  <si>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</si>
  <si>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</si>
  <si>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</si>
  <si>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</si>
  <si>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</si>
  <si>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</si>
  <si>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</si>
  <si>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</si>
  <si>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</si>
  <si>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</si>
  <si>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</si>
  <si>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</si>
  <si>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</si>
  <si>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</si>
  <si>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</si>
  <si>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</si>
  <si>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</si>
  <si>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</si>
  <si>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</si>
  <si>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</si>
  <si>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</si>
  <si>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</si>
  <si>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</si>
  <si>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</si>
  <si>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</si>
  <si>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</si>
  <si>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</si>
  <si>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</si>
  <si>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</si>
  <si>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</si>
  <si>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</si>
  <si>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</si>
  <si>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</si>
  <si>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</si>
  <si>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</si>
  <si>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</si>
  <si>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</si>
  <si>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</si>
  <si>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</si>
  <si>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</si>
  <si>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</si>
  <si>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</si>
  <si>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</si>
  <si>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</si>
  <si>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</si>
  <si>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</si>
  <si>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</si>
  <si>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</si>
  <si>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</si>
  <si>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</si>
  <si>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</si>
  <si>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</si>
  <si>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</si>
  <si>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</si>
  <si>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</si>
  <si>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</si>
  <si>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</si>
  <si>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</si>
  <si>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</si>
  <si>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</si>
  <si>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</si>
  <si>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</si>
  <si>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</si>
  <si>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</si>
  <si>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</si>
  <si>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</si>
  <si>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</si>
  <si>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</si>
  <si>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</si>
  <si>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</si>
  <si>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</si>
  <si>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</si>
  <si>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</si>
  <si>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</si>
  <si>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</si>
  <si>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</si>
  <si>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</si>
  <si>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</si>
  <si>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</si>
  <si>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</si>
  <si>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</si>
  <si>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</si>
  <si>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</si>
  <si>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</si>
  <si>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</si>
  <si>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</si>
  <si>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</si>
  <si>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</si>
  <si>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</si>
  <si>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</si>
  <si>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</si>
  <si>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</si>
  <si>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</si>
  <si>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</si>
  <si>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</si>
  <si>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</si>
  <si>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</si>
  <si>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</si>
  <si>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</si>
  <si>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</si>
  <si>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</si>
  <si>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</si>
  <si>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</si>
  <si>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</si>
  <si>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</si>
  <si>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</si>
  <si>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</si>
  <si>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</si>
  <si>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</si>
  <si>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</si>
  <si>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</si>
  <si>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</si>
  <si>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</si>
  <si>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</si>
  <si>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</si>
  <si>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</si>
  <si>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</si>
  <si>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</si>
  <si>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</si>
  <si>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</si>
  <si>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</si>
  <si>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</si>
  <si>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</si>
  <si>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</si>
  <si>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</si>
  <si>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</si>
  <si>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</si>
  <si>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</si>
  <si>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</si>
  <si>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</si>
  <si>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</si>
  <si>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</si>
  <si>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</si>
  <si>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</si>
  <si>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</si>
  <si>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</si>
  <si>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</si>
  <si>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</si>
  <si>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</si>
  <si>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</si>
  <si>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</si>
  <si>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</si>
  <si>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</si>
  <si>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</si>
  <si>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</si>
  <si>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</si>
  <si>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</si>
  <si>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</si>
  <si>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</si>
  <si>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</si>
  <si>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</si>
  <si>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</si>
  <si>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</si>
  <si>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</si>
  <si>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</si>
  <si>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</si>
  <si>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</si>
  <si>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</si>
  <si>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</si>
  <si>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</si>
  <si>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</si>
  <si>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</si>
  <si>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</si>
  <si>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</si>
  <si>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</si>
  <si>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</si>
  <si>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</si>
  <si>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</si>
  <si>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</si>
  <si>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</si>
  <si>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</si>
  <si>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</si>
  <si>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</si>
  <si>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</si>
  <si>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</si>
  <si>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</si>
  <si>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</si>
  <si>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</si>
  <si>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</si>
  <si>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</si>
  <si>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</si>
  <si>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</si>
  <si>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</si>
  <si>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</si>
  <si>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</si>
  <si>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</si>
  <si>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</si>
  <si>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</si>
  <si>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</si>
  <si>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</si>
  <si>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</si>
  <si>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</si>
  <si>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</si>
  <si>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</si>
  <si>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</si>
  <si>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</si>
  <si>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</si>
  <si>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</si>
  <si>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</si>
  <si>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</si>
  <si>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</si>
  <si>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</si>
  <si>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</si>
  <si>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</si>
  <si>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</si>
  <si>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</si>
  <si>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</si>
  <si>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</si>
  <si>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</si>
  <si>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</si>
  <si>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</si>
  <si>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</si>
  <si>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</si>
  <si>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</si>
  <si>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</si>
  <si>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</si>
  <si>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</si>
  <si>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</si>
  <si>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</si>
  <si>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</si>
  <si>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</si>
  <si>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</si>
  <si>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</si>
  <si>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</si>
  <si>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</si>
  <si>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</si>
  <si>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</si>
  <si>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</si>
  <si>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</si>
  <si>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</si>
  <si>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</si>
  <si>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</si>
  <si>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</si>
  <si>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</si>
  <si>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</si>
  <si>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</si>
  <si>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</si>
  <si>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</si>
  <si>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</si>
  <si>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</si>
  <si>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</si>
  <si>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</si>
  <si>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</si>
  <si>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</si>
  <si>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</si>
  <si>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</si>
  <si>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</si>
  <si>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</si>
  <si>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</si>
  <si>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</si>
  <si>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</si>
  <si>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</si>
  <si>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</si>
  <si>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</si>
  <si>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</si>
  <si>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</si>
  <si>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</si>
  <si>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</si>
  <si>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</si>
  <si>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</si>
  <si>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</si>
  <si>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</si>
  <si>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</si>
  <si>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</si>
  <si>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</si>
  <si>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</si>
  <si>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</si>
  <si>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</si>
  <si>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</si>
  <si>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</si>
  <si>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</si>
  <si>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</si>
  <si>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</si>
  <si>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</si>
  <si>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</si>
  <si>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</si>
  <si>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</si>
  <si>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</si>
  <si>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</si>
  <si>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</si>
  <si>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</si>
  <si>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</si>
  <si>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</si>
  <si>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</si>
  <si>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</si>
  <si>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</si>
  <si>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</si>
  <si>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</si>
  <si>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</si>
  <si>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</si>
  <si>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</si>
  <si>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</si>
  <si>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</si>
  <si>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</si>
  <si>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</si>
  <si>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</si>
  <si>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</si>
  <si>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</si>
  <si>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</si>
  <si>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</si>
  <si>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</si>
  <si>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</si>
  <si>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</si>
  <si>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</si>
  <si>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</si>
  <si>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</si>
  <si>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</si>
  <si>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</si>
  <si>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</si>
  <si>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</si>
  <si>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</si>
  <si>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</si>
  <si>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</si>
  <si>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</si>
  <si>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</si>
  <si>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</si>
  <si>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</si>
  <si>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</si>
  <si>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</si>
  <si>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</si>
  <si>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</si>
  <si>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</si>
  <si>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</si>
  <si>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</si>
  <si>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</si>
  <si>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</si>
  <si>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</si>
  <si>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</si>
  <si>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</si>
  <si>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</si>
  <si>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</si>
  <si>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</si>
  <si>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</si>
  <si>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</si>
  <si>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</si>
  <si>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</si>
  <si>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</si>
  <si>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</si>
  <si>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</si>
  <si>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</si>
  <si>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</si>
  <si>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</si>
  <si>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</si>
  <si>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</si>
  <si>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</si>
  <si>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</si>
  <si>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</si>
  <si>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</si>
  <si>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</si>
  <si>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</si>
  <si>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</si>
  <si>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</si>
  <si>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</si>
  <si>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</si>
  <si>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</si>
  <si>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</si>
  <si>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</si>
  <si>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</si>
  <si>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</si>
  <si>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</si>
  <si>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</si>
  <si>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</si>
  <si>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</si>
  <si>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</si>
  <si>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</si>
  <si>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</si>
  <si>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</si>
  <si>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</si>
  <si>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</si>
  <si>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</si>
  <si>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</si>
  <si>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</si>
  <si>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</si>
  <si>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</si>
  <si>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</si>
  <si>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</si>
  <si>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</si>
  <si>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</si>
  <si>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</si>
  <si>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</si>
  <si>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</si>
  <si>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</si>
  <si>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</si>
  <si>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</si>
  <si>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</si>
  <si>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</si>
  <si>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</si>
  <si>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</si>
  <si>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</si>
  <si>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</si>
  <si>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</si>
  <si>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</si>
  <si>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</si>
  <si>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</si>
  <si>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</si>
  <si>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</si>
  <si>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</si>
  <si>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</si>
  <si>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</si>
  <si>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</si>
  <si>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</si>
  <si>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</si>
  <si>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</si>
  <si>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</si>
  <si>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</si>
  <si>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</si>
  <si>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</si>
  <si>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</si>
  <si>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</si>
  <si>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</si>
  <si>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</si>
  <si>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</si>
  <si>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</si>
  <si>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</si>
  <si>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</si>
  <si>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</si>
  <si>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</si>
  <si>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</si>
  <si>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</si>
  <si>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</si>
  <si>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</si>
  <si>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</si>
  <si>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</si>
  <si>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</si>
  <si>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</si>
  <si>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</si>
  <si>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</si>
  <si>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</si>
  <si>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</si>
  <si>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</si>
  <si>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</si>
  <si>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</si>
  <si>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</si>
  <si>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</si>
  <si>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</si>
  <si>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</si>
  <si>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</si>
  <si>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</si>
  <si>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</si>
  <si>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</si>
  <si>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</si>
  <si>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</si>
  <si>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</si>
  <si>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</si>
  <si>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</si>
  <si>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</si>
  <si>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</si>
  <si>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</si>
  <si>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</si>
  <si>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</si>
  <si>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</si>
  <si>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</si>
  <si>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</si>
  <si>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</si>
  <si>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</si>
  <si>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</si>
  <si>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</si>
  <si>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</si>
  <si>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</si>
  <si>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</si>
  <si>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</si>
  <si>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</si>
  <si>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</si>
  <si>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</si>
  <si>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</si>
  <si>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</si>
  <si>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</si>
  <si>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</si>
  <si>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</si>
  <si>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</si>
  <si>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</si>
  <si>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</si>
  <si>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</si>
  <si>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</si>
  <si>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</si>
  <si>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</si>
  <si>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</si>
  <si>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</si>
  <si>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</si>
  <si>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</si>
  <si>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</si>
  <si>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</si>
  <si>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</si>
  <si>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</si>
  <si>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</si>
  <si>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</si>
  <si>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</si>
  <si>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</si>
  <si>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</si>
  <si>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</si>
  <si>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</si>
  <si>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</si>
  <si>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</si>
  <si>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</si>
  <si>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</si>
  <si>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</si>
  <si>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</si>
  <si>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</si>
  <si>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</si>
  <si>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</si>
  <si>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</si>
  <si>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</si>
  <si>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</si>
  <si>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</si>
  <si>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</si>
  <si>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</si>
  <si>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</si>
  <si>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</si>
  <si>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</si>
  <si>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</si>
  <si>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</si>
  <si>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</si>
  <si>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</si>
  <si>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</si>
  <si>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</si>
  <si>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</si>
  <si>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</si>
  <si>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</si>
  <si>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</si>
  <si>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</si>
  <si>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</si>
  <si>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</si>
  <si>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</si>
  <si>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</si>
  <si>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</si>
  <si>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</si>
  <si>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</si>
  <si>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</si>
  <si>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</si>
  <si>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</si>
  <si>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</si>
  <si>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</si>
  <si>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</si>
  <si>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</si>
  <si>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</si>
  <si>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</si>
  <si>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</si>
  <si>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</si>
  <si>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</si>
  <si>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</si>
  <si>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</si>
  <si>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</si>
  <si>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</si>
  <si>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</si>
  <si>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</si>
  <si>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</si>
  <si>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</si>
  <si>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</si>
  <si>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</si>
  <si>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</si>
  <si>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</si>
  <si>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</si>
  <si>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</si>
  <si>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</si>
  <si>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</si>
  <si>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</si>
  <si>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</si>
  <si>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</si>
  <si>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</si>
  <si>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</si>
  <si>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</si>
  <si>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</si>
  <si>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</si>
  <si>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</si>
  <si>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</si>
  <si>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</si>
  <si>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</si>
  <si>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</si>
  <si>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</si>
  <si>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</si>
  <si>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</si>
  <si>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</si>
  <si>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</si>
  <si>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</si>
  <si>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</si>
  <si>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</si>
  <si>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</si>
  <si>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</si>
  <si>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</si>
  <si>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</si>
  <si>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</si>
  <si>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</si>
  <si>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</si>
  <si>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</si>
  <si>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</si>
  <si>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</si>
  <si>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</si>
  <si>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</si>
  <si>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</si>
  <si>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</si>
  <si>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</si>
  <si>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</si>
  <si>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</si>
  <si>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</si>
  <si>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</si>
  <si>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</si>
  <si>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</si>
  <si>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</si>
  <si>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</si>
  <si>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</si>
  <si>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</si>
  <si>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</si>
  <si>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</si>
  <si>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</si>
  <si>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</si>
  <si>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</si>
  <si>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</si>
  <si>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</si>
  <si>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</si>
  <si>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</si>
  <si>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</si>
  <si>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</si>
  <si>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</si>
  <si>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</si>
  <si>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</si>
  <si>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</si>
  <si>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</si>
  <si>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</si>
  <si>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</si>
  <si>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</si>
  <si>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</si>
  <si>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</si>
  <si>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</si>
  <si>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</si>
  <si>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</si>
  <si>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</si>
  <si>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</si>
  <si>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</si>
  <si>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</si>
  <si>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</si>
  <si>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</si>
  <si>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</si>
  <si>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</si>
  <si>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</si>
  <si>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</si>
  <si>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</si>
  <si>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</si>
  <si>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</si>
  <si>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</si>
  <si>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</si>
  <si>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</si>
  <si>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</si>
  <si>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</si>
  <si>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</si>
  <si>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</si>
  <si>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</si>
  <si>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</si>
  <si>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</si>
  <si>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</si>
  <si>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</si>
  <si>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</si>
  <si>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</si>
  <si>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</si>
  <si>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</si>
  <si>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</si>
  <si>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</si>
  <si>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</si>
  <si>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</si>
  <si>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</si>
  <si>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</si>
  <si>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</si>
  <si>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</si>
  <si>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</si>
  <si>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</si>
  <si>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</si>
  <si>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</si>
  <si>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</si>
  <si>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</si>
  <si>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</si>
  <si>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</si>
  <si>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</si>
  <si>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</si>
  <si>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</si>
  <si>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</si>
  <si>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</si>
  <si>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</si>
  <si>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</si>
  <si>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</si>
  <si>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</si>
  <si>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</si>
  <si>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</si>
  <si>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</si>
  <si>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</si>
  <si>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</si>
  <si>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</si>
  <si>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</si>
  <si>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</si>
  <si>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</si>
  <si>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</si>
  <si>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</si>
  <si>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</si>
  <si>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</si>
  <si>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</si>
  <si>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</si>
  <si>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</si>
  <si>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</si>
  <si>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</si>
  <si>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</si>
  <si>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</si>
  <si>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</si>
  <si>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</si>
  <si>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</si>
  <si>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</si>
  <si>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</si>
  <si>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</si>
  <si>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</si>
  <si>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</si>
  <si>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</si>
  <si>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</si>
  <si>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</si>
  <si>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</si>
  <si>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</si>
  <si>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</si>
  <si>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</si>
  <si>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</si>
  <si>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</si>
  <si>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</si>
  <si>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</si>
  <si>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</si>
  <si>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</si>
  <si>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</si>
  <si>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</si>
  <si>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</si>
  <si>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</si>
  <si>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</si>
  <si>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</si>
  <si>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</si>
  <si>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</si>
  <si>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</si>
  <si>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</si>
  <si>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</si>
  <si>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</si>
  <si>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</si>
  <si>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</si>
  <si>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</si>
  <si>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</si>
  <si>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</si>
  <si>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</si>
  <si>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</si>
  <si>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</si>
  <si>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</si>
  <si>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</si>
  <si>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</si>
  <si>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</si>
  <si>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</si>
  <si>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</si>
  <si>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</si>
  <si>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</si>
  <si>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</si>
  <si>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</si>
  <si>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</si>
  <si>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</si>
  <si>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</si>
  <si>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</si>
  <si>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</si>
  <si>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</si>
  <si>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</si>
  <si>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</si>
  <si>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</si>
  <si>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</si>
  <si>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</si>
  <si>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</si>
  <si>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</si>
  <si>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</si>
  <si>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</si>
  <si>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</si>
  <si>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</si>
  <si>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</si>
  <si>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</si>
  <si>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</si>
  <si>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</si>
  <si>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</si>
  <si>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</si>
  <si>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</si>
  <si>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</si>
  <si>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</si>
  <si>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</si>
  <si>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</si>
  <si>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</si>
  <si>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</si>
  <si>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</si>
  <si>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</si>
  <si>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</si>
  <si>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</si>
  <si>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</si>
  <si>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</si>
  <si>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</si>
  <si>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</si>
  <si>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</si>
  <si>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</si>
  <si>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</si>
  <si>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</si>
  <si>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</si>
  <si>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</si>
  <si>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</si>
  <si>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</si>
  <si>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</si>
  <si>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</si>
  <si>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</si>
  <si>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</si>
  <si>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</si>
  <si>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</si>
  <si>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</si>
  <si>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</si>
  <si>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</si>
  <si>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</si>
  <si>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</si>
  <si>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</si>
  <si>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</si>
  <si>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</si>
  <si>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</si>
  <si>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</si>
  <si>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</si>
  <si>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</si>
  <si>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</si>
  <si>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</si>
  <si>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</si>
  <si>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</si>
  <si>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</si>
  <si>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</si>
  <si>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</si>
  <si>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</si>
  <si>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</si>
  <si>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</si>
  <si>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</si>
  <si>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</si>
  <si>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</si>
  <si>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</si>
  <si>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</si>
  <si>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</si>
  <si>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</si>
  <si>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</si>
  <si>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</si>
  <si>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</si>
  <si>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</si>
  <si>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</si>
  <si>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</si>
  <si>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</si>
  <si>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</si>
  <si>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</si>
  <si>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</si>
  <si>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</si>
  <si>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</si>
  <si>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</si>
  <si>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</si>
  <si>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</si>
  <si>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</si>
  <si>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</si>
  <si>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</si>
  <si>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</si>
  <si>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</si>
  <si>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</si>
  <si>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</si>
  <si>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</si>
  <si>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</si>
  <si>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</si>
  <si>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</si>
  <si>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</si>
  <si>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</si>
  <si>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</si>
  <si>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</si>
  <si>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</si>
  <si>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</si>
  <si>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</si>
  <si>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</si>
  <si>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</si>
  <si>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</si>
  <si>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</si>
  <si>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</si>
  <si>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</si>
  <si>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</si>
  <si>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</si>
  <si>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</si>
  <si>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</si>
  <si>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</si>
  <si>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</si>
  <si>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</si>
  <si>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</si>
  <si>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</si>
  <si>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</si>
  <si>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</si>
  <si>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</si>
  <si>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</si>
  <si>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</si>
  <si>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</si>
  <si>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</si>
  <si>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</si>
  <si>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</si>
  <si>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</si>
  <si>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</si>
  <si>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</si>
  <si>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</si>
  <si>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</si>
  <si>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</si>
  <si>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</si>
  <si>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</si>
  <si>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</si>
  <si>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</si>
  <si>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</si>
  <si>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</si>
  <si>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</si>
  <si>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</si>
  <si>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</si>
  <si>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</si>
  <si>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</si>
  <si>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</si>
  <si>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</si>
  <si>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</si>
  <si>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</si>
  <si>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</si>
  <si>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</si>
  <si>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</si>
  <si>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</si>
  <si>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</si>
  <si>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</si>
  <si>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</si>
  <si>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</si>
  <si>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</si>
  <si>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</si>
  <si>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</si>
  <si>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</si>
  <si>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</si>
  <si>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</si>
  <si>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</si>
  <si>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</si>
  <si>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</si>
  <si>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</si>
  <si>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</si>
  <si>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</si>
  <si>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</si>
  <si>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</si>
  <si>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</si>
  <si>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</si>
  <si>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</si>
  <si>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</si>
  <si>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</si>
  <si>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</si>
  <si>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</si>
  <si>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</si>
  <si>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</si>
  <si>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</si>
  <si>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</si>
  <si>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</si>
  <si>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</si>
  <si>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</si>
  <si>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</si>
  <si>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</si>
  <si>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</si>
  <si>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</si>
  <si>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</si>
  <si>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</si>
  <si>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</si>
  <si>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</si>
  <si>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</si>
  <si>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</si>
  <si>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</si>
  <si>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</si>
  <si>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</si>
  <si>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</si>
  <si>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</si>
  <si>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</si>
  <si>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</si>
  <si>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</si>
  <si>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</si>
  <si>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</si>
  <si>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</si>
  <si>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</si>
  <si>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</si>
  <si>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</si>
  <si>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</si>
  <si>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</si>
  <si>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</si>
  <si>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</si>
  <si>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</si>
  <si>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</si>
  <si>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</si>
  <si>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</si>
  <si>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</si>
  <si>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</si>
  <si>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</si>
  <si>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</si>
  <si>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</si>
  <si>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</si>
  <si>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</si>
  <si>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</si>
  <si>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</si>
  <si>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</si>
  <si>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</si>
  <si>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</si>
  <si>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</si>
  <si>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</si>
  <si>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</si>
  <si>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</si>
  <si>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</si>
  <si>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</si>
  <si>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</si>
  <si>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</si>
  <si>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</si>
  <si>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</si>
  <si>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</si>
  <si>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</si>
  <si>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</si>
  <si>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</si>
  <si>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</si>
  <si>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</si>
  <si>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</si>
  <si>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</si>
  <si>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</si>
  <si>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</si>
  <si>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</si>
  <si>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</si>
  <si>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</si>
  <si>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</si>
  <si>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</si>
  <si>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</si>
  <si>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</si>
  <si>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</si>
  <si>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</si>
  <si>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</si>
  <si>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</si>
  <si>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</si>
  <si>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</si>
  <si>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</si>
  <si>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</si>
  <si>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</si>
  <si>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</si>
  <si>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</si>
  <si>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</si>
  <si>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</si>
  <si>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</si>
  <si>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</si>
  <si>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</si>
  <si>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</si>
  <si>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</si>
  <si>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</si>
  <si>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</si>
  <si>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</si>
  <si>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</si>
  <si>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</si>
  <si>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</si>
  <si>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</si>
  <si>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</si>
  <si>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</si>
  <si>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</si>
  <si>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</si>
  <si>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</si>
  <si>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</si>
  <si>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</si>
  <si>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</si>
  <si>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</si>
  <si>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</si>
  <si>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</si>
  <si>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</si>
  <si>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</si>
  <si>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</si>
  <si>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</si>
  <si>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</si>
  <si>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</si>
  <si>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</si>
  <si>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</si>
  <si>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</si>
  <si>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</si>
  <si>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</si>
  <si>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</si>
  <si>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</si>
  <si>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</si>
  <si>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</si>
  <si>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</si>
  <si>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</si>
  <si>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</si>
  <si>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</si>
  <si>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</si>
  <si>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</si>
  <si>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</si>
  <si>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</si>
  <si>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</si>
  <si>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</si>
  <si>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</si>
  <si>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</si>
  <si>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</si>
  <si>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</si>
  <si>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</si>
  <si>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</si>
  <si>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</si>
  <si>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</si>
  <si>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</si>
  <si>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</si>
  <si>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</si>
  <si>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</si>
  <si>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</si>
  <si>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</si>
  <si>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</si>
  <si>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</si>
  <si>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</si>
  <si>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</si>
  <si>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</si>
  <si>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</si>
  <si>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</si>
  <si>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</si>
  <si>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</si>
  <si>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</si>
  <si>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</si>
  <si>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</si>
  <si>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</si>
  <si>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</si>
  <si>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</si>
  <si>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</si>
  <si>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</si>
  <si>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</si>
  <si>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</si>
  <si>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</si>
  <si>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</si>
  <si>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</si>
  <si>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</si>
  <si>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</si>
  <si>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</si>
  <si>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</si>
  <si>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</si>
  <si>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</si>
  <si>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</si>
  <si>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</si>
  <si>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</si>
  <si>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</si>
  <si>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</si>
  <si>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</si>
  <si>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</si>
  <si>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</si>
  <si>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</si>
  <si>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</si>
  <si>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</si>
  <si>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</si>
  <si>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</si>
  <si>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</si>
  <si>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</si>
  <si>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</si>
  <si>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</si>
  <si>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</si>
  <si>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</si>
  <si>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</si>
  <si>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</si>
  <si>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</si>
  <si>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</si>
  <si>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</si>
  <si>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</si>
  <si>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</si>
  <si>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</si>
  <si>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</si>
  <si>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</si>
  <si>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</si>
  <si>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</si>
  <si>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</si>
  <si>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</si>
  <si>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</si>
  <si>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</si>
  <si>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</si>
  <si>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</si>
  <si>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</si>
  <si>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</si>
  <si>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</si>
  <si>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</si>
  <si>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</si>
  <si>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</si>
  <si>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</si>
  <si>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</si>
  <si>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</si>
  <si>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</si>
  <si>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</si>
  <si>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</si>
  <si>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</si>
  <si>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</si>
  <si>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</si>
  <si>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</si>
  <si>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</si>
  <si>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</si>
  <si>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</si>
  <si>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</si>
  <si>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</si>
  <si>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</si>
  <si>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</si>
  <si>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</si>
  <si>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</si>
  <si>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</si>
  <si>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</si>
  <si>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</si>
  <si>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</si>
  <si>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</si>
  <si>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</si>
  <si>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</si>
  <si>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</si>
  <si>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</si>
  <si>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</si>
  <si>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</si>
  <si>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</si>
  <si>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</si>
  <si>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</si>
  <si>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</si>
  <si>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</si>
  <si>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</si>
  <si>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</si>
  <si>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</si>
  <si>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</si>
  <si>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</si>
  <si>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</si>
  <si>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</si>
  <si>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</si>
  <si>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</si>
  <si>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</si>
  <si>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</si>
  <si>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</si>
  <si>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</si>
  <si>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</si>
  <si>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</si>
  <si>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</si>
  <si>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</si>
  <si>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</si>
  <si>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</si>
  <si>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</si>
  <si>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</si>
  <si>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</si>
  <si>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</si>
  <si>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</si>
  <si>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</si>
  <si>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</si>
  <si>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</si>
  <si>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</si>
  <si>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</si>
  <si>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</si>
  <si>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</si>
  <si>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</si>
  <si>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</si>
  <si>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</si>
  <si>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</si>
  <si>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</si>
  <si>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</si>
  <si>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</si>
  <si>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</si>
  <si>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</si>
  <si>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</si>
  <si>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</si>
  <si>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</si>
  <si>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</si>
  <si>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</si>
  <si>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</si>
  <si>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</si>
  <si>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</si>
  <si>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</si>
  <si>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</si>
  <si>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</si>
  <si>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</si>
  <si>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</si>
  <si>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</si>
  <si>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</si>
  <si>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</si>
  <si>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</si>
  <si>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</si>
  <si>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</si>
  <si>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</si>
  <si>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</si>
  <si>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</si>
  <si>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</si>
  <si>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</si>
  <si>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</si>
  <si>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</si>
  <si>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</si>
  <si>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</si>
  <si>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</si>
  <si>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</si>
  <si>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</si>
  <si>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</si>
  <si>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</si>
  <si>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</si>
  <si>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</si>
  <si>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</si>
  <si>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</si>
  <si>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</si>
  <si>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</si>
  <si>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</si>
  <si>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</si>
  <si>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</si>
  <si>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</si>
  <si>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</si>
  <si>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</si>
  <si>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</si>
  <si>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</si>
  <si>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</si>
  <si>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</si>
  <si>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</si>
  <si>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</si>
  <si>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</si>
  <si>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</si>
  <si>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</si>
  <si>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</si>
  <si>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</si>
  <si>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</si>
  <si>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</si>
  <si>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</si>
  <si>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</si>
  <si>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</si>
  <si>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</si>
  <si>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</si>
  <si>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</si>
  <si>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</si>
  <si>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</si>
  <si>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</si>
  <si>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</si>
  <si>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</si>
  <si>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</si>
  <si>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</si>
  <si>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</si>
  <si>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</si>
  <si>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</si>
  <si>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</si>
  <si>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</si>
  <si>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</si>
  <si>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</si>
  <si>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</si>
  <si>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</si>
  <si>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</si>
  <si>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</si>
  <si>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</si>
  <si>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</si>
  <si>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</si>
  <si>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</si>
  <si>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</si>
  <si>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</si>
  <si>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</si>
  <si>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</si>
  <si>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</si>
  <si>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</si>
  <si>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</si>
  <si>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</si>
  <si>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</si>
  <si>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</si>
  <si>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</si>
  <si>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</si>
  <si>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</si>
  <si>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</si>
  <si>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</si>
  <si>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</si>
  <si>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</si>
  <si>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</si>
  <si>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</si>
  <si>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</si>
  <si>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</si>
  <si>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</si>
  <si>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</si>
  <si>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</si>
  <si>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</si>
  <si>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</si>
  <si>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</si>
  <si>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</si>
  <si>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</si>
  <si>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</si>
  <si>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</si>
  <si>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</si>
  <si>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</si>
  <si>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</si>
  <si>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</si>
  <si>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</si>
  <si>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</si>
  <si>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</si>
  <si>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</si>
  <si>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</si>
  <si>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</si>
  <si>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</si>
  <si>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</si>
  <si>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</si>
  <si>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</si>
  <si>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</si>
  <si>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</si>
  <si>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</si>
  <si>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</si>
  <si>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</si>
  <si>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</si>
  <si>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</si>
  <si>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</si>
  <si>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</si>
  <si>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</si>
  <si>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</si>
  <si>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</si>
  <si>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</si>
  <si>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</si>
  <si>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</si>
  <si>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</si>
  <si>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</si>
  <si>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</si>
  <si>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</si>
  <si>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</si>
  <si>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</si>
  <si>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</si>
  <si>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</si>
  <si>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</si>
  <si>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</si>
  <si>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</si>
  <si>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</si>
  <si>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</si>
  <si>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</si>
  <si>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</si>
  <si>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</si>
  <si>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</si>
  <si>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</si>
  <si>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</si>
  <si>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</si>
  <si>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</si>
  <si>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</si>
  <si>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</si>
  <si>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</si>
  <si>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</si>
  <si>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</si>
  <si>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</si>
  <si>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</si>
  <si>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</si>
  <si>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</si>
  <si>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</si>
  <si>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</si>
  <si>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</si>
  <si>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</si>
  <si>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</si>
  <si>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</si>
  <si>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</si>
  <si>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</si>
  <si>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</si>
  <si>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</si>
  <si>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</si>
  <si>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</si>
  <si>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</si>
  <si>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</si>
  <si>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</si>
  <si>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</si>
  <si>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</si>
  <si>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</si>
  <si>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</si>
  <si>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</si>
  <si>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</si>
  <si>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</si>
  <si>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</si>
  <si>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</si>
  <si>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</si>
  <si>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</si>
  <si>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</si>
  <si>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</si>
  <si>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</si>
  <si>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</si>
  <si>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</si>
  <si>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</si>
  <si>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</si>
  <si>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</si>
  <si>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</si>
  <si>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</si>
  <si>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</si>
  <si>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</si>
  <si>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</si>
  <si>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</si>
  <si>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</si>
  <si>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</si>
  <si>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</si>
  <si>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</si>
  <si>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</si>
  <si>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</si>
  <si>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</si>
  <si>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</si>
  <si>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</si>
  <si>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</si>
  <si>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</si>
  <si>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</si>
  <si>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</si>
  <si>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</si>
  <si>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</si>
  <si>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</si>
  <si>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</si>
  <si>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</si>
  <si>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</si>
  <si>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</si>
  <si>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</si>
  <si>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</si>
  <si>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</si>
  <si>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</si>
  <si>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</si>
  <si>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</si>
  <si>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</si>
  <si>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</si>
  <si>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</si>
  <si>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</si>
  <si>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</si>
  <si>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</si>
  <si>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</si>
  <si>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</si>
  <si>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</si>
  <si>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</si>
  <si>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</si>
  <si>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</si>
  <si>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</si>
  <si>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</si>
  <si>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</si>
  <si>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</si>
  <si>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</si>
  <si>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</si>
  <si>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</si>
  <si>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</si>
  <si>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</si>
  <si>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</si>
  <si>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</si>
  <si>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</si>
  <si>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</si>
  <si>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</si>
  <si>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</si>
  <si>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</si>
  <si>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</si>
  <si>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</si>
  <si>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</si>
  <si>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</si>
  <si>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</si>
  <si>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</si>
  <si>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</si>
  <si>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</si>
  <si>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</si>
  <si>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</si>
  <si>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</si>
  <si>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</si>
  <si>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</si>
  <si>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</si>
  <si>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</si>
  <si>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</si>
  <si>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</si>
  <si>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</si>
  <si>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</si>
  <si>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</si>
  <si>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</si>
  <si>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</si>
  <si>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</si>
  <si>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</si>
  <si>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</si>
  <si>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</si>
  <si>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</si>
  <si>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</si>
  <si>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</si>
  <si>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</si>
  <si>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</si>
  <si>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</si>
  <si>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</si>
  <si>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</si>
  <si>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</si>
  <si>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</si>
  <si>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</si>
  <si>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</si>
  <si>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</si>
  <si>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</si>
  <si>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</si>
  <si>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</si>
  <si>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</si>
  <si>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</si>
  <si>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</si>
  <si>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</si>
  <si>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</si>
  <si>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</si>
  <si>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</si>
  <si>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</si>
  <si>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</si>
  <si>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</si>
  <si>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</si>
  <si>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</si>
  <si>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</si>
  <si>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</si>
  <si>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</si>
  <si>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</si>
  <si>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</si>
  <si>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</si>
  <si>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</si>
  <si>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</si>
  <si>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</si>
  <si>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</si>
  <si>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</si>
  <si>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</si>
  <si>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</si>
  <si>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</si>
  <si>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</si>
  <si>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</si>
  <si>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</si>
  <si>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</si>
  <si>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</si>
  <si>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</si>
  <si>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</si>
  <si>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</si>
  <si>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</si>
  <si>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</si>
  <si>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</si>
  <si>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</si>
  <si>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</si>
  <si>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</si>
  <si>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</si>
  <si>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</si>
  <si>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</si>
  <si>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</si>
  <si>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</si>
  <si>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</si>
  <si>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</si>
  <si>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</si>
  <si>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</si>
  <si>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</si>
  <si>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</si>
  <si>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</si>
  <si>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</si>
  <si>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</si>
  <si>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</si>
  <si>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</si>
  <si>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</si>
  <si>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</si>
  <si>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</si>
  <si>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</si>
  <si>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</si>
  <si>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</si>
  <si>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</si>
  <si>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</si>
  <si>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</si>
  <si>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</si>
  <si>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</si>
  <si>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</si>
  <si>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</si>
  <si>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</si>
  <si>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</si>
  <si>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</si>
  <si>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</si>
  <si>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</si>
  <si>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</si>
  <si>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</si>
  <si>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</si>
  <si>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</si>
  <si>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</si>
  <si>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</si>
  <si>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</si>
  <si>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</si>
  <si>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</si>
  <si>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</si>
  <si>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</si>
  <si>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</si>
  <si>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</si>
  <si>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</si>
  <si>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</si>
  <si>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</si>
  <si>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</si>
  <si>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</si>
  <si>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</si>
  <si>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</si>
  <si>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</si>
  <si>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</si>
  <si>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</si>
  <si>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</si>
  <si>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</si>
  <si>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</si>
  <si>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</si>
  <si>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</si>
  <si>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</si>
  <si>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</si>
  <si>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</si>
  <si>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</si>
  <si>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</si>
  <si>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</si>
  <si>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</si>
  <si>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</si>
  <si>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</si>
  <si>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</si>
  <si>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</si>
  <si>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</si>
  <si>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</si>
  <si>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</si>
  <si>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</si>
  <si>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</si>
  <si>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</si>
  <si>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</si>
  <si>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</si>
  <si>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</si>
  <si>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</si>
  <si>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</si>
  <si>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</si>
  <si>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</si>
  <si>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</si>
  <si>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</si>
  <si>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</si>
  <si>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</si>
  <si>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</si>
  <si>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</si>
  <si>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</si>
  <si>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</si>
  <si>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</si>
  <si>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</si>
  <si>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</si>
  <si>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</si>
  <si>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</si>
  <si>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</si>
  <si>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</si>
  <si>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</si>
  <si>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</si>
  <si>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</si>
  <si>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</si>
  <si>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</si>
  <si>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</si>
  <si>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</si>
  <si>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</si>
  <si>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</si>
  <si>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</si>
  <si>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</si>
  <si>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</si>
  <si>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</si>
  <si>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</si>
  <si>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</si>
  <si>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</si>
  <si>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</si>
  <si>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</si>
  <si>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</si>
  <si>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</si>
  <si>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</si>
  <si>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</si>
  <si>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</si>
  <si>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</si>
  <si>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</si>
  <si>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</si>
  <si>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</si>
  <si>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</si>
  <si>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</si>
  <si>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</si>
  <si>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</si>
  <si>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</si>
  <si>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</si>
  <si>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</si>
  <si>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</si>
  <si>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</si>
  <si>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</si>
  <si>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</si>
  <si>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</si>
  <si>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</si>
  <si>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</si>
  <si>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</si>
  <si>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</si>
  <si>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</si>
  <si>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</si>
  <si>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</si>
  <si>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</si>
  <si>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</si>
  <si>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</si>
  <si>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</si>
  <si>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</si>
  <si>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</si>
  <si>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</si>
  <si>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</si>
  <si>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</si>
  <si>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</si>
  <si>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</si>
  <si>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</si>
  <si>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</si>
  <si>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</si>
  <si>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</si>
  <si>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</si>
  <si>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</si>
  <si>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</si>
  <si>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</si>
  <si>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</si>
  <si>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</si>
  <si>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</si>
  <si>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</si>
  <si>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</si>
  <si>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</si>
  <si>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</si>
  <si>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</si>
  <si>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</si>
  <si>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</si>
  <si>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</si>
  <si>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</si>
  <si>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</si>
  <si>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</si>
  <si>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</si>
  <si>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</si>
  <si>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</si>
  <si>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</si>
  <si>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</si>
  <si>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</si>
  <si>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</si>
  <si>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</si>
  <si>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</si>
  <si>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</si>
  <si>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</si>
  <si>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</si>
  <si>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</si>
  <si>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</si>
  <si>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</si>
  <si>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</si>
  <si>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</si>
  <si>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</si>
  <si>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</si>
  <si>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</si>
  <si>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</si>
  <si>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</si>
  <si>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</si>
  <si>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</si>
  <si>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</si>
  <si>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</si>
  <si>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</si>
  <si>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</si>
  <si>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</si>
  <si>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</si>
  <si>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</si>
  <si>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</si>
  <si>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</si>
  <si>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</si>
  <si>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</si>
  <si>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</si>
  <si>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</si>
  <si>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</si>
  <si>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</si>
  <si>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</si>
  <si>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</si>
  <si>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</si>
  <si>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</si>
  <si>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</si>
  <si>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</si>
  <si>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</si>
  <si>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</si>
  <si>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</si>
  <si>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</si>
  <si>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</si>
  <si>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</si>
  <si>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</si>
  <si>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</si>
  <si>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</si>
  <si>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</si>
  <si>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</si>
  <si>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</si>
  <si>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</si>
  <si>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</si>
  <si>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</si>
  <si>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</si>
  <si>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</si>
  <si>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</si>
  <si>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</si>
  <si>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</si>
  <si>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</si>
  <si>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</si>
  <si>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</si>
  <si>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</si>
  <si>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</si>
  <si>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</si>
  <si>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</si>
  <si>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</si>
  <si>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</si>
  <si>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</si>
  <si>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</si>
  <si>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</si>
  <si>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</si>
  <si>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</si>
  <si>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</si>
  <si>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</si>
  <si>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</si>
  <si>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</si>
  <si>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</si>
  <si>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</si>
  <si>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</si>
  <si>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</si>
  <si>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</si>
  <si>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</si>
  <si>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</si>
  <si>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</si>
  <si>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</si>
  <si>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</si>
  <si>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</si>
  <si>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</si>
  <si>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</si>
  <si>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</si>
  <si>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</si>
  <si>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</si>
  <si>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</si>
  <si>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</si>
  <si>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</si>
  <si>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</si>
  <si>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</si>
  <si>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</si>
  <si>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</si>
  <si>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</si>
  <si>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</si>
  <si>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</si>
  <si>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</si>
  <si>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</si>
  <si>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</si>
  <si>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</si>
  <si>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</si>
  <si>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</si>
  <si>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</si>
  <si>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</si>
  <si>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</si>
  <si>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</si>
  <si>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</si>
  <si>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</si>
  <si>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</si>
  <si>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</si>
  <si>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</si>
  <si>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</si>
  <si>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</si>
  <si>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</si>
  <si>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</si>
  <si>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</si>
  <si>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</si>
  <si>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</si>
  <si>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</si>
  <si>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</si>
  <si>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</si>
  <si>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</si>
  <si>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</si>
  <si>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</si>
  <si>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</si>
  <si>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</si>
  <si>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</si>
  <si>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</si>
  <si>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</si>
  <si>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</si>
  <si>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</si>
  <si>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</si>
  <si>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</si>
  <si>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</si>
  <si>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</si>
  <si>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</si>
  <si>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</si>
  <si>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</si>
  <si>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</si>
  <si>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</si>
  <si>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</si>
  <si>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</si>
  <si>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</si>
  <si>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</si>
  <si>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</si>
  <si>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</si>
  <si>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</si>
  <si>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</si>
  <si>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</si>
  <si>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</si>
  <si>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</si>
  <si>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</si>
  <si>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</si>
  <si>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</si>
  <si>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</si>
  <si>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</si>
  <si>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</si>
  <si>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</si>
  <si>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</si>
  <si>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</si>
  <si>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</si>
  <si>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</si>
  <si>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</si>
  <si>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</si>
  <si>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</si>
  <si>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</si>
  <si>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</si>
  <si>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</si>
  <si>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</si>
  <si>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</si>
  <si>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</si>
  <si>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</si>
  <si>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</si>
  <si>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</si>
  <si>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</si>
  <si>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</si>
  <si>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</si>
  <si>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</si>
  <si>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</si>
  <si>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</si>
  <si>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</si>
  <si>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</si>
  <si>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</si>
  <si>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</si>
  <si>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</si>
  <si>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</si>
  <si>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</si>
  <si>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</si>
  <si>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</si>
  <si>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</si>
  <si>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</si>
  <si>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</si>
  <si>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</si>
  <si>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</si>
  <si>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</si>
  <si>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</si>
  <si>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</si>
  <si>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</si>
  <si>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</si>
  <si>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</si>
  <si>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</si>
  <si>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</si>
  <si>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</si>
  <si>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</si>
  <si>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</si>
  <si>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</si>
  <si>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</si>
  <si>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</si>
  <si>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</si>
  <si>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</si>
  <si>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</si>
  <si>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</si>
  <si>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</si>
  <si>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</si>
  <si>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</si>
  <si>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</si>
  <si>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</si>
  <si>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</si>
  <si>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</si>
  <si>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</si>
  <si>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</si>
  <si>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</si>
  <si>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</si>
  <si>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</si>
  <si>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</si>
  <si>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</si>
  <si>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</si>
  <si>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</si>
  <si>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</si>
  <si>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</si>
  <si>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</si>
  <si>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</si>
  <si>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</si>
  <si>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</si>
  <si>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</si>
  <si>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</si>
  <si>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</si>
  <si>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</si>
  <si>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</si>
  <si>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</si>
  <si>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</si>
  <si>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</si>
  <si>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</si>
  <si>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</si>
  <si>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</si>
  <si>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</si>
  <si>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</si>
  <si>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</si>
  <si>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</si>
  <si>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</si>
  <si>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</si>
  <si>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</si>
  <si>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</si>
  <si>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</si>
  <si>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</si>
  <si>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</si>
  <si>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</si>
  <si>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</si>
  <si>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</si>
  <si>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</si>
  <si>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</si>
  <si>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</si>
  <si>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</si>
  <si>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</si>
  <si>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</si>
  <si>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</si>
  <si>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</si>
  <si>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</si>
  <si>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</si>
  <si>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</si>
  <si>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</si>
  <si>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</si>
  <si>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</si>
  <si>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</si>
  <si>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</si>
  <si>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</si>
  <si>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</si>
  <si>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</si>
  <si>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</si>
  <si>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</si>
  <si>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</si>
  <si>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</si>
  <si>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</si>
  <si>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</si>
  <si>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</si>
  <si>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</si>
  <si>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</si>
  <si>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</si>
  <si>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</si>
  <si>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</si>
  <si>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</si>
  <si>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</si>
  <si>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</si>
  <si>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</si>
  <si>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</si>
  <si>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</si>
  <si>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</si>
  <si>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</si>
  <si>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</si>
  <si>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</si>
  <si>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</si>
  <si>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</si>
  <si>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</si>
  <si>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</si>
  <si>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</si>
  <si>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</si>
  <si>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</si>
  <si>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</si>
  <si>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</si>
  <si>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</si>
  <si>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</si>
  <si>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</si>
  <si>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</si>
  <si>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</si>
  <si>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</si>
  <si>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</si>
  <si>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</si>
  <si>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</si>
  <si>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</si>
  <si>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</si>
  <si>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</si>
  <si>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</si>
  <si>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</si>
  <si>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</si>
  <si>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</si>
  <si>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</si>
  <si>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</si>
  <si>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</si>
  <si>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</si>
  <si>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</si>
  <si>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</si>
  <si>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</si>
  <si>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</si>
  <si>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</si>
  <si>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</si>
  <si>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</si>
  <si>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</si>
  <si>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</si>
  <si>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</si>
  <si>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</si>
  <si>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</si>
  <si>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</si>
  <si>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</si>
  <si>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</si>
  <si>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</si>
  <si>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</si>
  <si>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</si>
  <si>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</si>
  <si>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</si>
  <si>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</si>
  <si>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</si>
  <si>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</si>
  <si>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</si>
  <si>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</si>
  <si>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</si>
  <si>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</si>
  <si>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</si>
  <si>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</si>
  <si>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</si>
  <si>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</si>
  <si>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</si>
  <si>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</si>
  <si>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</si>
  <si>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</si>
  <si>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</si>
  <si>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</si>
  <si>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</si>
  <si>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</si>
  <si>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</si>
  <si>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</si>
  <si>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</si>
  <si>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</si>
  <si>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</si>
  <si>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</si>
  <si>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</si>
  <si>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</si>
  <si>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</si>
  <si>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</si>
  <si>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</si>
  <si>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</si>
  <si>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</si>
  <si>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</si>
  <si>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</si>
  <si>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</si>
  <si>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</si>
  <si>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</si>
  <si>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</si>
  <si>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</si>
  <si>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</si>
  <si>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</si>
  <si>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</si>
  <si>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</si>
  <si>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</si>
  <si>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</si>
  <si>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</si>
  <si>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</si>
  <si>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</si>
  <si>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</si>
  <si>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</si>
  <si>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</si>
  <si>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</si>
  <si>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</si>
  <si>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</si>
  <si>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</si>
  <si>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</si>
  <si>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</si>
  <si>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</si>
  <si>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</si>
  <si>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</si>
  <si>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</si>
  <si>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</si>
  <si>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</si>
  <si>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</si>
  <si>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</si>
  <si>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</si>
  <si>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</si>
  <si>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</si>
  <si>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</si>
  <si>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</si>
  <si>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</si>
  <si>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</si>
  <si>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</si>
  <si>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</si>
  <si>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</si>
  <si>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</si>
  <si>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</si>
  <si>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</si>
  <si>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</si>
  <si>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</si>
  <si>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</si>
  <si>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</si>
  <si>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</si>
  <si>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</si>
  <si>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</si>
  <si>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</si>
  <si>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</si>
  <si>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</si>
  <si>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</si>
  <si>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</si>
  <si>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</si>
  <si>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</si>
  <si>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</si>
  <si>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</si>
  <si>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</si>
  <si>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</si>
  <si>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</si>
  <si>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</si>
  <si>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</si>
  <si>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</si>
  <si>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</si>
  <si>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</si>
  <si>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</si>
  <si>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</si>
  <si>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</si>
  <si>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</si>
  <si>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</si>
  <si>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</si>
  <si>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</si>
  <si>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</si>
  <si>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</si>
  <si>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</si>
  <si>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</si>
  <si>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</si>
  <si>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</si>
  <si>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</si>
  <si>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</si>
  <si>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</si>
  <si>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</si>
  <si>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</si>
  <si>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</si>
  <si>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</si>
  <si>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</si>
  <si>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</si>
  <si>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</si>
  <si>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</si>
  <si>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</si>
  <si>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</si>
  <si>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</si>
  <si>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</si>
  <si>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</si>
  <si>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</si>
  <si>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</si>
  <si>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</si>
  <si>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</si>
  <si>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</si>
  <si>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</si>
  <si>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</si>
  <si>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</si>
  <si>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</si>
  <si>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</si>
  <si>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</si>
  <si>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</si>
  <si>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</si>
  <si>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</si>
  <si>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</si>
  <si>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</si>
  <si>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</si>
  <si>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</si>
  <si>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</si>
  <si>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</si>
  <si>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</si>
  <si>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</si>
  <si>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</si>
  <si>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</si>
  <si>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</si>
  <si>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</si>
  <si>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</si>
  <si>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</si>
  <si>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</si>
  <si>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</si>
  <si>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</si>
  <si>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</si>
  <si>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</si>
  <si>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</si>
  <si>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</si>
  <si>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</si>
  <si>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</si>
  <si>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</si>
  <si>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</si>
  <si>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</si>
  <si>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</si>
  <si>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</si>
  <si>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</si>
  <si>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</si>
  <si>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</si>
  <si>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</si>
  <si>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</si>
  <si>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</si>
  <si>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</si>
  <si>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</si>
  <si>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</si>
  <si>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</si>
  <si>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</si>
  <si>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</si>
  <si>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</si>
  <si>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</si>
  <si>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</si>
  <si>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</si>
  <si>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</si>
  <si>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</si>
  <si>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</si>
  <si>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</si>
  <si>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</si>
  <si>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</si>
  <si>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</si>
  <si>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</si>
  <si>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</si>
  <si>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</si>
  <si>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</si>
  <si>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</si>
  <si>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</si>
  <si>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</si>
  <si>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</si>
  <si>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</si>
  <si>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</si>
  <si>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</si>
  <si>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</si>
  <si>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</si>
  <si>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</si>
  <si>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</si>
  <si>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</si>
  <si>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</si>
  <si>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</si>
  <si>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</si>
  <si>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</si>
  <si>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</si>
  <si>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</si>
  <si>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</si>
  <si>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</si>
  <si>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</si>
  <si>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</si>
  <si>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</si>
  <si>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</si>
  <si>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</si>
  <si>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</si>
  <si>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</si>
  <si>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</si>
  <si>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</si>
  <si>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</si>
  <si>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</si>
  <si>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</si>
  <si>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</si>
  <si>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</si>
  <si>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</si>
  <si>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</si>
  <si>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</si>
  <si>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</si>
  <si>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</si>
  <si>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</si>
  <si>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</si>
  <si>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</si>
  <si>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</si>
  <si>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</si>
  <si>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</si>
  <si>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</si>
  <si>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</si>
  <si>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</si>
  <si>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</si>
  <si>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</si>
  <si>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</si>
  <si>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</si>
  <si>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</si>
  <si>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</si>
  <si>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</si>
  <si>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</si>
  <si>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</si>
  <si>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</si>
  <si>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</si>
  <si>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</si>
  <si>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</si>
  <si>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</si>
  <si>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</si>
  <si>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</si>
  <si>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</si>
  <si>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</si>
  <si>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</si>
  <si>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</si>
  <si>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</si>
  <si>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</si>
  <si>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</si>
  <si>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</si>
  <si>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</si>
  <si>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</si>
  <si>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</si>
  <si>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</si>
  <si>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</si>
  <si>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</si>
  <si>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</si>
  <si>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</si>
  <si>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</si>
  <si>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</si>
  <si>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</si>
  <si>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</si>
  <si>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</si>
  <si>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</si>
  <si>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</si>
  <si>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</si>
  <si>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</si>
  <si>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</si>
  <si>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</si>
  <si>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</si>
  <si>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</si>
  <si>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</si>
  <si>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</si>
  <si>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</si>
  <si>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</si>
  <si>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</si>
  <si>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</si>
  <si>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</si>
  <si>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</si>
  <si>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</si>
  <si>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</si>
  <si>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</si>
  <si>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</si>
  <si>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</si>
  <si>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</si>
  <si>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</si>
  <si>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</si>
  <si>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</si>
  <si>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</si>
  <si>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</si>
  <si>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</si>
  <si>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</si>
  <si>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</si>
  <si>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</si>
  <si>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</si>
  <si>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</si>
  <si>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</si>
  <si>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</si>
  <si>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</si>
  <si>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</si>
  <si>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</si>
  <si>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</si>
  <si>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</si>
  <si>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</si>
  <si>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</si>
  <si>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</si>
  <si>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</si>
  <si>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</si>
  <si>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</si>
  <si>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</si>
  <si>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</si>
  <si>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</si>
  <si>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</si>
  <si>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</si>
  <si>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</si>
  <si>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</si>
  <si>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</si>
  <si>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</si>
  <si>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</si>
  <si>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</si>
  <si>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</si>
  <si>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</si>
  <si>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</si>
  <si>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</si>
  <si>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</si>
  <si>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</si>
  <si>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</si>
  <si>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</si>
  <si>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</si>
  <si>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</si>
  <si>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</si>
  <si>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</si>
  <si>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</si>
  <si>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</si>
  <si>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</si>
  <si>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</si>
  <si>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</si>
  <si>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</si>
  <si>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</si>
  <si>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</si>
  <si>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</si>
  <si>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</si>
  <si>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</si>
  <si>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</si>
  <si>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</si>
  <si>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</si>
  <si>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</si>
  <si>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</si>
  <si>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</si>
  <si>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</si>
  <si>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</si>
  <si>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</si>
  <si>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</si>
  <si>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</si>
  <si>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</si>
  <si>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</si>
  <si>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</si>
  <si>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</si>
  <si>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</si>
  <si>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</si>
  <si>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</si>
  <si>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</si>
  <si>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</si>
  <si>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</si>
  <si>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</si>
  <si>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</si>
  <si>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</si>
  <si>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</si>
  <si>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</si>
  <si>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</si>
  <si>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</si>
  <si>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</si>
  <si>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</si>
  <si>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</si>
  <si>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</si>
  <si>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</si>
  <si>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</si>
  <si>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</si>
  <si>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</si>
  <si>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</si>
  <si>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</si>
  <si>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</si>
  <si>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</si>
  <si>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</si>
  <si>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</si>
  <si>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</si>
  <si>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</si>
  <si>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</si>
  <si>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</si>
  <si>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</si>
  <si>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</si>
  <si>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</si>
  <si>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</si>
  <si>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</si>
  <si>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</si>
  <si>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</si>
  <si>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</si>
  <si>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</si>
  <si>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</si>
  <si>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</si>
  <si>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</si>
  <si>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</si>
  <si>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</si>
  <si>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</si>
  <si>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</si>
  <si>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</si>
  <si>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</si>
  <si>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</si>
  <si>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</si>
  <si>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</si>
  <si>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</si>
  <si>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</si>
  <si>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</si>
  <si>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</si>
  <si>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</si>
  <si>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</si>
  <si>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</si>
  <si>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</si>
  <si>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</si>
  <si>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</si>
  <si>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</si>
  <si>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</si>
  <si>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</si>
  <si>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</si>
  <si>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</si>
  <si>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</si>
  <si>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</si>
  <si>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</si>
  <si>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</si>
  <si>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</si>
  <si>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</si>
  <si>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</si>
  <si>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</si>
  <si>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</si>
  <si>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</si>
  <si>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</si>
  <si>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</si>
  <si>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</si>
  <si>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</si>
  <si>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</si>
  <si>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</si>
  <si>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</si>
  <si>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</si>
  <si>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</si>
  <si>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</si>
  <si>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</si>
  <si>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</si>
  <si>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</si>
  <si>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</si>
  <si>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</si>
  <si>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</si>
  <si>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</si>
  <si>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</si>
  <si>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</si>
  <si>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</si>
  <si>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</si>
  <si>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</si>
  <si>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</si>
  <si>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</si>
  <si>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</si>
  <si>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</si>
  <si>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</si>
  <si>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</si>
  <si>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</si>
  <si>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</si>
  <si>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</si>
  <si>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</si>
  <si>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</si>
  <si>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</si>
  <si>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</si>
  <si>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</si>
  <si>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</si>
  <si>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</si>
  <si>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</si>
  <si>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</si>
  <si>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</si>
  <si>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</si>
  <si>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</si>
  <si>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</si>
  <si>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</si>
  <si>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</si>
  <si>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</si>
  <si>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</si>
  <si>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</si>
  <si>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</si>
  <si>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</si>
  <si>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</si>
  <si>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</si>
  <si>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</si>
  <si>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</si>
  <si>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</si>
  <si>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</si>
  <si>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</si>
  <si>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</si>
  <si>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</si>
  <si>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</si>
  <si>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</si>
  <si>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</si>
  <si>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</si>
  <si>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</si>
  <si>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</si>
  <si>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</si>
  <si>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</si>
  <si>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</si>
  <si>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</si>
  <si>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</si>
  <si>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</si>
  <si>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</si>
  <si>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</si>
  <si>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</si>
  <si>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</si>
  <si>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</si>
  <si>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</si>
  <si>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</si>
  <si>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</si>
  <si>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</si>
  <si>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</si>
  <si>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</si>
  <si>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</si>
  <si>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</si>
  <si>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</si>
  <si>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</si>
  <si>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</si>
  <si>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</si>
  <si>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</si>
  <si>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</si>
  <si>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</si>
  <si>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</si>
  <si>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</si>
  <si>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</si>
  <si>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</si>
  <si>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</si>
  <si>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</si>
  <si>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</si>
  <si>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</si>
  <si>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</si>
  <si>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</si>
  <si>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</si>
  <si>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</si>
  <si>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</si>
  <si>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</si>
  <si>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</si>
  <si>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</si>
  <si>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</si>
  <si>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</si>
  <si>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</si>
  <si>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</si>
  <si>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</si>
  <si>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</si>
  <si>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</si>
  <si>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</si>
  <si>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</si>
  <si>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</si>
  <si>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</si>
  <si>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</si>
  <si>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</si>
  <si>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</si>
  <si>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</si>
  <si>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</si>
  <si>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</si>
  <si>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</si>
  <si>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</si>
  <si>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</si>
  <si>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</si>
  <si>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</si>
  <si>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</si>
  <si>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</si>
  <si>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</si>
  <si>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</si>
  <si>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</si>
  <si>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</si>
  <si>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</si>
  <si>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</si>
  <si>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</si>
  <si>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</si>
  <si>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</si>
  <si>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</si>
  <si>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</si>
  <si>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</si>
  <si>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</si>
  <si>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</si>
  <si>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</si>
  <si>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</si>
  <si>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</si>
  <si>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</si>
  <si>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</si>
  <si>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</si>
  <si>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</si>
  <si>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</si>
  <si>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</si>
  <si>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</si>
  <si>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</si>
  <si>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</si>
  <si>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</si>
  <si>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</si>
  <si>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</si>
  <si>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</si>
  <si>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</si>
  <si>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</si>
  <si>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</si>
  <si>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</si>
  <si>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</si>
  <si>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</si>
  <si>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</si>
  <si>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</si>
  <si>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</si>
  <si>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</si>
  <si>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</si>
  <si>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</si>
  <si>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</si>
  <si>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</si>
  <si>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</si>
  <si>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</si>
  <si>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</si>
  <si>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</si>
  <si>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</si>
  <si>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</si>
  <si>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</si>
  <si>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</si>
  <si>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</si>
  <si>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</si>
  <si>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</si>
  <si>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</si>
  <si>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</si>
  <si>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</si>
  <si>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</si>
  <si>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</si>
  <si>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</si>
  <si>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</si>
  <si>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</si>
  <si>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</si>
  <si>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</si>
  <si>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</si>
  <si>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</si>
  <si>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</si>
  <si>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</si>
  <si>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</si>
  <si>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</si>
  <si>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</si>
  <si>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</si>
  <si>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</si>
  <si>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</si>
  <si>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</si>
  <si>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</si>
  <si>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</si>
  <si>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</si>
  <si>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</si>
  <si>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</si>
  <si>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</si>
  <si>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</si>
  <si>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</si>
  <si>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</si>
  <si>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</si>
  <si>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</si>
  <si>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</si>
  <si>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</si>
  <si>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</si>
  <si>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</si>
  <si>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</si>
  <si>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</si>
  <si>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</si>
  <si>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</si>
  <si>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</si>
  <si>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</si>
  <si>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</si>
  <si>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</si>
  <si>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</si>
  <si>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</si>
  <si>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</si>
  <si>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</si>
  <si>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</si>
  <si>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</si>
  <si>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</si>
  <si>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</si>
  <si>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</si>
  <si>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</si>
  <si>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</si>
  <si>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</si>
  <si>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</si>
  <si>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</si>
  <si>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</si>
  <si>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</si>
  <si>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</si>
  <si>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</si>
  <si>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</si>
  <si>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</si>
  <si>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</si>
  <si>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</si>
  <si>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</si>
  <si>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</si>
  <si>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</si>
  <si>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</si>
  <si>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</si>
  <si>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</si>
  <si>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</si>
  <si>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</si>
  <si>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</si>
  <si>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</si>
  <si>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</si>
  <si>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</si>
  <si>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</si>
  <si>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</si>
  <si>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</si>
  <si>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</si>
  <si>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</si>
  <si>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</si>
  <si>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</si>
  <si>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</si>
  <si>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</si>
  <si>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</si>
  <si>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</si>
  <si>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</si>
  <si>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</si>
  <si>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</si>
  <si>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</si>
  <si>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</si>
  <si>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</si>
  <si>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</si>
  <si>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</si>
  <si>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</si>
  <si>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</si>
  <si>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</si>
  <si>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</si>
  <si>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</si>
  <si>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</si>
  <si>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</si>
  <si>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</si>
  <si>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</si>
  <si>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</si>
  <si>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</si>
  <si>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</si>
  <si>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</si>
  <si>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</si>
  <si>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</si>
  <si>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</si>
  <si>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</si>
  <si>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</si>
  <si>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</si>
  <si>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</si>
  <si>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</si>
  <si>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</si>
  <si>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</si>
  <si>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</si>
  <si>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</si>
  <si>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</si>
  <si>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</si>
  <si>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</si>
  <si>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</si>
  <si>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</si>
  <si>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</si>
  <si>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</si>
  <si>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</si>
  <si>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</si>
  <si>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</si>
  <si>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</si>
  <si>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</si>
  <si>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</si>
  <si>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</si>
  <si>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</si>
  <si>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</si>
  <si>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</si>
  <si>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</si>
  <si>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</si>
  <si>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</si>
  <si>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</si>
  <si>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</si>
  <si>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</si>
  <si>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</si>
  <si>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</si>
  <si>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</si>
  <si>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</si>
  <si>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</si>
  <si>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</si>
  <si>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</si>
  <si>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</si>
  <si>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</si>
  <si>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</si>
  <si>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</si>
  <si>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</si>
  <si>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</si>
  <si>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</si>
  <si>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</si>
  <si>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</si>
  <si>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</si>
  <si>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</si>
  <si>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</si>
  <si>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</si>
  <si>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</si>
  <si>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</si>
  <si>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</si>
  <si>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</si>
  <si>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</si>
  <si>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</si>
  <si>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</si>
  <si>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</si>
  <si>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</si>
  <si>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</si>
  <si>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</si>
  <si>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</si>
  <si>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</si>
  <si>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</si>
  <si>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</si>
  <si>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</si>
  <si>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</si>
  <si>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</si>
  <si>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</si>
  <si>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</si>
  <si>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</si>
  <si>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</si>
  <si>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</si>
  <si>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</si>
  <si>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</si>
  <si>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</si>
  <si>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</si>
  <si>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</si>
  <si>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</si>
  <si>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</si>
  <si>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</si>
  <si>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</si>
  <si>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</si>
  <si>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</si>
  <si>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</si>
  <si>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</si>
  <si>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</si>
  <si>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</si>
  <si>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</si>
  <si>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</si>
  <si>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</si>
  <si>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</si>
  <si>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</si>
  <si>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</si>
  <si>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</si>
  <si>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</si>
  <si>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</si>
  <si>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</si>
  <si>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</si>
  <si>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</si>
  <si>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</si>
  <si>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</si>
  <si>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</si>
  <si>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</si>
  <si>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</si>
  <si>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</si>
  <si>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</si>
  <si>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</si>
  <si>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</si>
  <si>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</si>
  <si>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</si>
  <si>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</si>
  <si>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</si>
  <si>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</si>
  <si>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</si>
  <si>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</si>
  <si>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</si>
  <si>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</si>
  <si>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</si>
  <si>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</si>
  <si>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</si>
  <si>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</si>
  <si>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</si>
  <si>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</si>
  <si>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</si>
  <si>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</si>
  <si>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</si>
  <si>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</si>
  <si>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</si>
  <si>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</si>
  <si>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</si>
  <si>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</si>
  <si>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</si>
  <si>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</si>
  <si>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</si>
  <si>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</si>
  <si>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</si>
  <si>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</si>
  <si>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</si>
  <si>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</si>
  <si>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</si>
  <si>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</si>
  <si>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</si>
  <si>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</si>
  <si>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</si>
  <si>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</si>
  <si>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</si>
  <si>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</si>
  <si>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</si>
  <si>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</si>
  <si>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</si>
  <si>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</si>
  <si>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</si>
  <si>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</si>
  <si>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</si>
  <si>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</si>
  <si>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</si>
  <si>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</si>
  <si>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</si>
  <si>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</si>
  <si>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</si>
  <si>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</si>
  <si>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</si>
  <si>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</si>
  <si>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</si>
  <si>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</si>
  <si>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</si>
  <si>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</si>
  <si>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</si>
  <si>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</si>
  <si>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</si>
  <si>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</si>
  <si>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</si>
  <si>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</si>
  <si>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</si>
  <si>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</si>
  <si>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</si>
  <si>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</si>
  <si>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</si>
  <si>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</si>
  <si>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</si>
  <si>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</si>
  <si>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</si>
  <si>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</si>
  <si>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</si>
  <si>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</si>
  <si>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</si>
  <si>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</si>
  <si>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</si>
  <si>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</si>
  <si>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</si>
  <si>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</si>
  <si>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</si>
  <si>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</si>
  <si>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</si>
  <si>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</si>
  <si>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</si>
  <si>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</si>
  <si>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</si>
  <si>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</si>
  <si>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</si>
  <si>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</si>
  <si>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</si>
  <si>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</si>
  <si>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</si>
  <si>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</si>
  <si>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</si>
  <si>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</si>
  <si>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</si>
  <si>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</si>
  <si>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</si>
  <si>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</si>
  <si>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</si>
  <si>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</si>
  <si>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</si>
  <si>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</si>
  <si>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</si>
  <si>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</si>
  <si>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</si>
  <si>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</si>
  <si>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</si>
  <si>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</si>
  <si>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</si>
  <si>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</si>
  <si>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</si>
  <si>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</si>
  <si>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</si>
  <si>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</si>
  <si>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</si>
  <si>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</si>
  <si>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</si>
  <si>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</si>
  <si>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</si>
  <si>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</si>
  <si>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</si>
  <si>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</si>
  <si>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</si>
  <si>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</si>
  <si>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</si>
  <si>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</si>
  <si>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</si>
  <si>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</si>
  <si>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</si>
  <si>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</si>
  <si>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</si>
  <si>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</si>
  <si>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</si>
  <si>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</si>
  <si>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</si>
  <si>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</si>
  <si>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</si>
  <si>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</si>
  <si>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</si>
  <si>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</si>
  <si>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</si>
  <si>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</si>
  <si>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</si>
  <si>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</si>
  <si>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</si>
  <si>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</si>
  <si>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</si>
  <si>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</si>
  <si>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</si>
  <si>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</si>
  <si>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</si>
  <si>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</si>
  <si>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</si>
  <si>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</si>
  <si>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</si>
  <si>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</si>
  <si>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</si>
  <si>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</si>
  <si>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</si>
  <si>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</si>
  <si>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</si>
  <si>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</si>
  <si>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</si>
  <si>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</si>
  <si>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</si>
  <si>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</si>
  <si>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</si>
  <si>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</si>
  <si>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</si>
  <si>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</si>
  <si>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</si>
  <si>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</si>
  <si>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</si>
  <si>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</si>
  <si>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</si>
  <si>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</si>
  <si>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</si>
  <si>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</si>
  <si>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</si>
  <si>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</si>
  <si>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</si>
  <si>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</si>
  <si>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</si>
  <si>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</si>
  <si>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</si>
  <si>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</si>
  <si>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</si>
  <si>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</si>
  <si>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</si>
  <si>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</si>
  <si>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</si>
  <si>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</si>
  <si>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</si>
  <si>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</si>
  <si>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</si>
  <si>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</si>
  <si>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</si>
  <si>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</si>
  <si>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</si>
  <si>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</si>
  <si>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</si>
  <si>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</si>
  <si>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</si>
  <si>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</si>
  <si>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</si>
  <si>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</si>
  <si>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</si>
  <si>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</si>
  <si>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</si>
  <si>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</si>
  <si>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</si>
  <si>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</si>
  <si>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</si>
  <si>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</si>
  <si>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</si>
  <si>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</si>
  <si>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</si>
  <si>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</si>
  <si>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</si>
  <si>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</si>
  <si>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</si>
  <si>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</si>
  <si>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</si>
  <si>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</si>
  <si>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</si>
  <si>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</si>
  <si>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</si>
  <si>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</si>
  <si>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</si>
  <si>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</si>
  <si>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</si>
  <si>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</si>
  <si>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</si>
  <si>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</si>
  <si>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</si>
  <si>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</si>
  <si>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</si>
  <si>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</si>
  <si>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</si>
  <si>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</si>
  <si>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</si>
  <si>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</si>
  <si>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</si>
  <si>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</si>
  <si>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</si>
  <si>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</si>
  <si>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</si>
  <si>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</si>
  <si>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</si>
  <si>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</si>
  <si>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</si>
  <si>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</si>
  <si>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</si>
  <si>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</si>
  <si>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</si>
  <si>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</si>
  <si>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</si>
  <si>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</si>
  <si>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</si>
  <si>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</si>
  <si>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</si>
  <si>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</si>
  <si>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</si>
  <si>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</si>
  <si>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</si>
  <si>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</si>
  <si>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</si>
  <si>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</si>
  <si>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</si>
  <si>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</si>
  <si>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</si>
  <si>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</si>
  <si>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</si>
  <si>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</si>
  <si>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</si>
  <si>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</si>
  <si>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</si>
  <si>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</si>
  <si>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</si>
  <si>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</si>
  <si>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</si>
  <si>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</si>
  <si>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</si>
  <si>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</si>
  <si>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</si>
  <si>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</si>
  <si>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</si>
  <si>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</si>
  <si>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</si>
  <si>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</si>
  <si>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</si>
  <si>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</si>
  <si>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</si>
  <si>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</si>
  <si>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</si>
  <si>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</si>
  <si>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</si>
  <si>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</si>
  <si>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</si>
  <si>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</si>
  <si>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</si>
  <si>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</si>
  <si>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</si>
  <si>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</si>
  <si>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</si>
  <si>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</si>
  <si>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</si>
  <si>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</si>
  <si>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</si>
  <si>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</si>
  <si>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</si>
  <si>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</si>
  <si>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</si>
  <si>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</si>
  <si>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</si>
  <si>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</si>
  <si>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</si>
  <si>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</si>
  <si>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</si>
  <si>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</si>
  <si>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</si>
  <si>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</si>
  <si>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</si>
  <si>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</si>
  <si>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</si>
  <si>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</si>
  <si>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</si>
  <si>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</si>
  <si>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</si>
  <si>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</si>
  <si>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</si>
  <si>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</si>
  <si>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</si>
  <si>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</si>
  <si>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</si>
  <si>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</si>
  <si>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</si>
  <si>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</si>
  <si>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</si>
  <si>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</si>
  <si>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</si>
  <si>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</si>
  <si>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</si>
  <si>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</si>
  <si>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</si>
  <si>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</si>
  <si>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</si>
  <si>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</si>
  <si>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</si>
  <si>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</si>
  <si>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</si>
  <si>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</si>
  <si>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</si>
  <si>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</si>
  <si>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</si>
  <si>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</si>
  <si>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</si>
  <si>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</si>
  <si>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</si>
  <si>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</si>
  <si>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</si>
  <si>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</si>
  <si>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</si>
  <si>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</si>
  <si>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</si>
  <si>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</si>
  <si>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</si>
  <si>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</si>
  <si>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</si>
  <si>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</si>
  <si>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</si>
  <si>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</si>
  <si>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</si>
  <si>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</si>
  <si>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</si>
  <si>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</si>
  <si>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</si>
  <si>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</si>
  <si>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</si>
  <si>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</si>
  <si>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</si>
  <si>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</si>
  <si>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</si>
  <si>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</si>
  <si>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</si>
  <si>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</si>
  <si>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</si>
  <si>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</si>
  <si>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</si>
  <si>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</si>
  <si>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</si>
  <si>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</si>
  <si>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</si>
  <si>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</si>
  <si>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</si>
  <si>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</si>
  <si>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</si>
  <si>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</si>
  <si>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</si>
  <si>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</si>
  <si>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</si>
  <si>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</si>
  <si>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</si>
  <si>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</si>
  <si>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</si>
  <si>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</si>
  <si>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</si>
  <si>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</si>
  <si>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</si>
  <si>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</si>
  <si>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</si>
  <si>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</si>
  <si>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</si>
  <si>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</si>
  <si>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</si>
  <si>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</si>
  <si>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</si>
  <si>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</si>
  <si>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</si>
  <si>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</si>
  <si>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</si>
  <si>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</si>
  <si>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</si>
  <si>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</si>
  <si>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</si>
  <si>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</si>
  <si>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</si>
  <si>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</si>
  <si>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</si>
  <si>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</si>
  <si>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</si>
  <si>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</si>
  <si>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</si>
  <si>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</si>
  <si>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</si>
  <si>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</si>
  <si>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</si>
  <si>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</si>
  <si>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</si>
  <si>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</si>
  <si>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</si>
  <si>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</si>
  <si>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</si>
  <si>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</si>
  <si>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</si>
  <si>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</si>
  <si>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</si>
  <si>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</si>
  <si>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</si>
  <si>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</si>
  <si>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</si>
  <si>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</si>
  <si>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</si>
  <si>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</si>
  <si>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</si>
  <si>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</si>
  <si>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</si>
  <si>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</si>
  <si>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</si>
  <si>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</si>
  <si>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</si>
  <si>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</si>
  <si>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</si>
  <si>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</si>
  <si>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</si>
  <si>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</si>
  <si>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</si>
  <si>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</si>
  <si>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</si>
  <si>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</si>
  <si>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</si>
  <si>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</si>
  <si>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</si>
  <si>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</si>
  <si>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</si>
  <si>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</si>
  <si>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</si>
  <si>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</si>
  <si>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</si>
  <si>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</si>
  <si>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</si>
  <si>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</si>
  <si>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</si>
  <si>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</si>
  <si>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</si>
  <si>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</si>
  <si>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</si>
  <si>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</si>
  <si>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</si>
  <si>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</si>
  <si>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</si>
  <si>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</si>
  <si>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</si>
  <si>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</si>
  <si>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</si>
  <si>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</si>
  <si>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</si>
  <si>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</si>
  <si>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</si>
  <si>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</si>
  <si>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</si>
  <si>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</si>
  <si>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</si>
  <si>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</si>
  <si>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</si>
  <si>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</si>
  <si>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</si>
  <si>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</si>
  <si>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</si>
  <si>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</si>
  <si>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</si>
  <si>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</si>
  <si>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</si>
  <si>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</si>
  <si>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</si>
  <si>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</si>
  <si>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</si>
  <si>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</si>
  <si>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</si>
  <si>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</si>
  <si>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</si>
  <si>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</si>
  <si>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</si>
  <si>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</si>
  <si>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</si>
  <si>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</si>
  <si>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</si>
  <si>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</si>
  <si>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</si>
  <si>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</si>
  <si>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</si>
  <si>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</si>
  <si>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</si>
  <si>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</si>
  <si>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</si>
  <si>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</si>
  <si>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</si>
  <si>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</si>
  <si>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</si>
  <si>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</si>
  <si>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</si>
  <si>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</si>
  <si>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</si>
  <si>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</si>
  <si>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</si>
  <si>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</si>
  <si>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</si>
  <si>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</si>
  <si>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</si>
  <si>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</si>
  <si>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</si>
  <si>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</si>
  <si>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</si>
  <si>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</si>
  <si>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</si>
  <si>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</si>
  <si>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</si>
  <si>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</si>
  <si>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</si>
  <si>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</si>
  <si>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</si>
  <si>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</si>
  <si>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</si>
  <si>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</si>
  <si>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</si>
  <si>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</si>
  <si>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</si>
  <si>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</si>
  <si>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</si>
  <si>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</si>
  <si>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</si>
  <si>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</si>
  <si>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</si>
  <si>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</si>
  <si>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</si>
  <si>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</si>
  <si>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</si>
  <si>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</si>
  <si>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</si>
  <si>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</si>
  <si>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</si>
  <si>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</si>
  <si>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</si>
  <si>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</si>
  <si>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</si>
  <si>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</si>
  <si>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</si>
  <si>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</si>
  <si>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</si>
  <si>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</si>
  <si>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</si>
  <si>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</si>
  <si>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</si>
  <si>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</si>
  <si>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</si>
  <si>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</si>
  <si>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</si>
  <si>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</si>
  <si>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</si>
  <si>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</si>
  <si>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</si>
  <si>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</si>
  <si>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</si>
  <si>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</si>
  <si>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</si>
  <si>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</si>
  <si>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</si>
  <si>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</si>
  <si>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</si>
  <si>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</si>
  <si>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</si>
  <si>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</si>
  <si>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</si>
  <si>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</si>
  <si>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</si>
  <si>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</si>
  <si>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</si>
  <si>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</si>
  <si>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</si>
  <si>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</si>
  <si>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</si>
  <si>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</si>
  <si>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</si>
  <si>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</si>
  <si>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</si>
  <si>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</si>
  <si>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</si>
  <si>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</si>
  <si>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</si>
  <si>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</si>
  <si>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</si>
  <si>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</si>
  <si>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</si>
  <si>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</si>
  <si>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</si>
  <si>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</si>
  <si>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</si>
  <si>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</si>
  <si>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</si>
  <si>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</si>
  <si>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</si>
  <si>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</si>
  <si>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</si>
  <si>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</si>
  <si>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</si>
  <si>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</si>
  <si>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</si>
  <si>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</si>
  <si>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</si>
  <si>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</si>
  <si>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</si>
  <si>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</si>
  <si>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</si>
  <si>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</si>
  <si>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</si>
  <si>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</si>
  <si>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</si>
  <si>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</si>
  <si>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</si>
  <si>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</si>
  <si>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</si>
  <si>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</si>
  <si>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</si>
  <si>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</si>
  <si>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</si>
  <si>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</si>
  <si>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</si>
  <si>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</si>
  <si>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</si>
  <si>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</si>
  <si>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</si>
  <si>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</si>
  <si>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</si>
  <si>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</si>
  <si>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</si>
  <si>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</si>
  <si>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</si>
  <si>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</si>
  <si>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</si>
  <si>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</si>
  <si>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</si>
  <si>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</si>
  <si>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</si>
  <si>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</si>
  <si>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</si>
  <si>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</si>
  <si>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</si>
  <si>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</si>
  <si>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</si>
  <si>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</si>
  <si>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</si>
  <si>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</si>
  <si>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</si>
  <si>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</si>
  <si>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</si>
  <si>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</si>
  <si>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</si>
  <si>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</si>
  <si>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</si>
  <si>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</si>
  <si>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</si>
  <si>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</si>
  <si>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</si>
  <si>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</si>
  <si>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</si>
  <si>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</si>
  <si>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</si>
  <si>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</si>
  <si>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</si>
  <si>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</si>
  <si>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</si>
  <si>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</si>
  <si>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</si>
  <si>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</si>
  <si>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</si>
  <si>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</si>
  <si>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</si>
  <si>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</si>
  <si>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</si>
  <si>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</si>
  <si>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</si>
  <si>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</si>
  <si>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</si>
  <si>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</si>
  <si>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</si>
  <si>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</si>
  <si>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</si>
  <si>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</si>
  <si>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</si>
  <si>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</si>
  <si>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</si>
  <si>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</si>
  <si>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</si>
  <si>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</si>
  <si>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</si>
  <si>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</si>
  <si>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</si>
  <si>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</si>
  <si>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</si>
  <si>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</si>
  <si>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</si>
  <si>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</si>
  <si>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</si>
  <si>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</si>
  <si>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</si>
  <si>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</si>
  <si>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</si>
  <si>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</si>
  <si>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</si>
  <si>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</si>
  <si>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</si>
  <si>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</si>
  <si>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</si>
  <si>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</si>
  <si>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</si>
  <si>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</si>
  <si>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</si>
  <si>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</si>
  <si>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</si>
  <si>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</si>
  <si>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</si>
  <si>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</si>
  <si>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</si>
  <si>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</si>
  <si>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</si>
  <si>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</si>
  <si>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</si>
  <si>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</si>
  <si>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</si>
  <si>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</si>
  <si>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</si>
  <si>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</si>
  <si>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</si>
  <si>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</si>
  <si>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</si>
  <si>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</si>
  <si>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</si>
  <si>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</si>
  <si>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</si>
  <si>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</si>
  <si>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</si>
  <si>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</si>
  <si>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</si>
  <si>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</si>
  <si>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</si>
  <si>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</si>
  <si>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</si>
  <si>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</si>
  <si>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</si>
  <si>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</si>
  <si>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</si>
  <si>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</si>
  <si>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</si>
  <si>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</si>
  <si>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</si>
  <si>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</si>
  <si>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</si>
  <si>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</si>
  <si>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</si>
  <si>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</si>
  <si>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</si>
  <si>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</si>
  <si>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</si>
  <si>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</si>
  <si>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</si>
  <si>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</si>
  <si>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</si>
  <si>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</si>
  <si>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</si>
  <si>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</si>
  <si>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</si>
  <si>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</si>
  <si>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</si>
  <si>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</si>
  <si>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</si>
  <si>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</si>
  <si>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</si>
  <si>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</si>
  <si>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</si>
  <si>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</si>
  <si>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</si>
  <si>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</si>
  <si>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</si>
  <si>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</si>
  <si>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</si>
  <si>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</si>
  <si>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</si>
  <si>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</si>
  <si>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</si>
  <si>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</si>
  <si>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</si>
  <si>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</si>
  <si>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</si>
  <si>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</si>
  <si>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</si>
  <si>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</si>
  <si>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</si>
  <si>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</si>
  <si>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</si>
  <si>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</si>
  <si>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</si>
  <si>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</si>
  <si>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</si>
  <si>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</si>
  <si>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</si>
  <si>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</si>
  <si>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</si>
  <si>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</si>
  <si>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</si>
  <si>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</si>
  <si>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</si>
  <si>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</si>
  <si>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</si>
  <si>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</si>
  <si>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</si>
  <si>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</si>
  <si>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</si>
  <si>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</si>
  <si>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</si>
  <si>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</si>
  <si>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</si>
  <si>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</si>
  <si>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</si>
  <si>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</si>
  <si>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</si>
  <si>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</si>
  <si>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</si>
  <si>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</si>
  <si>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</si>
  <si>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</si>
  <si>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</si>
  <si>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</si>
  <si>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</si>
  <si>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</si>
  <si>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</si>
  <si>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</si>
  <si>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</si>
  <si>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</si>
  <si>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</si>
  <si>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</si>
  <si>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</si>
  <si>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</si>
  <si>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</si>
  <si>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</si>
  <si>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</si>
  <si>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</si>
  <si>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</si>
  <si>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</si>
  <si>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</si>
  <si>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</si>
  <si>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</si>
  <si>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</si>
  <si>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</si>
  <si>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</si>
  <si>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</si>
  <si>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</si>
  <si>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</si>
  <si>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</si>
  <si>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</si>
  <si>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</si>
  <si>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</si>
  <si>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</si>
  <si>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</si>
  <si>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</si>
  <si>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</si>
  <si>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</si>
  <si>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</si>
  <si>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</si>
  <si>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</si>
  <si>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</si>
  <si>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</si>
  <si>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</si>
  <si>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</si>
  <si>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</si>
  <si>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</si>
  <si>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</si>
  <si>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</si>
  <si>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</si>
  <si>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</si>
  <si>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</si>
  <si>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</si>
  <si>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</si>
  <si>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</si>
  <si>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</si>
  <si>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</si>
  <si>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</si>
  <si>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</si>
  <si>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</si>
  <si>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</si>
  <si>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</si>
  <si>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</si>
  <si>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</si>
  <si>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</si>
  <si>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</si>
  <si>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</si>
  <si>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</si>
  <si>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</si>
  <si>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</si>
  <si>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</si>
  <si>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</si>
  <si>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</si>
  <si>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</si>
  <si>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</si>
  <si>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</si>
  <si>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</si>
  <si>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</si>
  <si>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</si>
  <si>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</si>
  <si>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</si>
  <si>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</si>
  <si>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</si>
  <si>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</si>
  <si>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</si>
  <si>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</si>
  <si>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</si>
  <si>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</si>
  <si>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</si>
  <si>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</si>
  <si>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</si>
  <si>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</si>
  <si>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</si>
  <si>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</si>
  <si>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</si>
  <si>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</si>
  <si>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</si>
  <si>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</si>
  <si>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</si>
  <si>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</si>
  <si>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</si>
  <si>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</si>
  <si>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</si>
  <si>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</si>
  <si>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</si>
  <si>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</si>
  <si>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</si>
  <si>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</si>
  <si>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</si>
  <si>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</si>
  <si>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</si>
  <si>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</si>
  <si>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</si>
  <si>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</si>
  <si>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</si>
  <si>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</si>
  <si>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</si>
  <si>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</si>
  <si>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</si>
  <si>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</si>
  <si>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</si>
  <si>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</si>
  <si>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</si>
  <si>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</si>
  <si>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</si>
  <si>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</si>
  <si>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</si>
  <si>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</si>
  <si>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</si>
  <si>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</si>
  <si>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</si>
  <si>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</si>
  <si>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</si>
  <si>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</si>
  <si>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</si>
  <si>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</si>
  <si>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</si>
  <si>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</si>
  <si>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</si>
  <si>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</si>
  <si>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</si>
  <si>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</si>
  <si>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</si>
  <si>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</si>
  <si>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</si>
  <si>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</si>
  <si>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</si>
  <si>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</si>
  <si>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</si>
  <si>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</si>
  <si>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</si>
  <si>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</si>
  <si>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</si>
  <si>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</si>
  <si>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</si>
  <si>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</si>
  <si>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</si>
  <si>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</si>
  <si>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</si>
  <si>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</si>
  <si>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</si>
  <si>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</si>
  <si>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</si>
  <si>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</si>
  <si>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</si>
  <si>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</si>
  <si>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</si>
  <si>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</si>
  <si>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</si>
  <si>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</si>
  <si>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</si>
  <si>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</si>
  <si>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</si>
  <si>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</si>
  <si>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</si>
  <si>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</si>
  <si>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</si>
  <si>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</si>
  <si>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</si>
  <si>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</si>
  <si>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</si>
  <si>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</si>
  <si>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</si>
  <si>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</si>
  <si>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</si>
  <si>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</si>
  <si>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</si>
  <si>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</si>
  <si>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</si>
  <si>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</si>
  <si>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</si>
  <si>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</si>
  <si>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</si>
  <si>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</si>
  <si>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</si>
  <si>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</si>
  <si>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</si>
  <si>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</si>
  <si>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</si>
  <si>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</si>
  <si>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</si>
  <si>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</si>
  <si>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</si>
  <si>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</si>
  <si>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</si>
  <si>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</si>
  <si>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</si>
  <si>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</si>
  <si>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</si>
  <si>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</si>
  <si>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</si>
  <si>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</si>
  <si>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</si>
  <si>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</si>
  <si>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</si>
  <si>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</si>
  <si>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</si>
  <si>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</si>
  <si>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</si>
  <si>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</si>
  <si>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</si>
  <si>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</si>
  <si>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</si>
  <si>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</si>
  <si>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</si>
  <si>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</si>
  <si>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</si>
  <si>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</si>
  <si>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</si>
  <si>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</si>
  <si>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</si>
  <si>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</si>
  <si>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</si>
  <si>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</si>
  <si>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</si>
  <si>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</si>
  <si>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</si>
  <si>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</si>
  <si>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</si>
  <si>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</si>
  <si>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</si>
  <si>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</si>
  <si>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</si>
  <si>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</si>
  <si>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</si>
  <si>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</si>
  <si>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</si>
  <si>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</si>
  <si>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</si>
  <si>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</si>
  <si>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</si>
  <si>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</si>
  <si>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</si>
  <si>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</si>
  <si>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</si>
  <si>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</si>
  <si>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</si>
  <si>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</si>
  <si>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</si>
  <si>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</si>
  <si>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</si>
  <si>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</si>
  <si>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</si>
  <si>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</si>
  <si>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</si>
  <si>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</si>
  <si>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</si>
  <si>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</si>
  <si>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</si>
  <si>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</si>
  <si>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</si>
  <si>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</si>
  <si>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</si>
  <si>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</si>
  <si>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</si>
  <si>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</si>
  <si>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</si>
  <si>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</si>
  <si>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</si>
  <si>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</si>
  <si>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</si>
  <si>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</si>
  <si>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</si>
  <si>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</si>
  <si>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</si>
  <si>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</si>
  <si>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</si>
  <si>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</si>
  <si>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</si>
  <si>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</si>
  <si>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</si>
  <si>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</si>
  <si>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</si>
  <si>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</si>
  <si>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</si>
  <si>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</si>
  <si>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</si>
  <si>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</si>
  <si>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</si>
  <si>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</si>
  <si>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</si>
  <si>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</si>
  <si>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</si>
  <si>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</si>
  <si>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</si>
  <si>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</si>
  <si>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</si>
  <si>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</si>
  <si>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</si>
  <si>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</si>
  <si>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</si>
  <si>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</si>
  <si>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</si>
  <si>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</si>
  <si>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</si>
  <si>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</si>
  <si>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</si>
  <si>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</si>
  <si>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</si>
  <si>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</si>
  <si>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</si>
  <si>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</si>
  <si>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</si>
  <si>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</si>
  <si>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</si>
  <si>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</si>
  <si>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</si>
  <si>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</si>
  <si>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</si>
  <si>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</si>
  <si>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</si>
  <si>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</si>
  <si>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</si>
  <si>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</si>
  <si>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</si>
  <si>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</si>
  <si>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</si>
  <si>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</si>
  <si>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</si>
  <si>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</si>
  <si>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</si>
  <si>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</si>
  <si>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</si>
  <si>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</si>
  <si>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</si>
  <si>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</si>
  <si>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</si>
  <si>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</si>
  <si>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</si>
  <si>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</si>
  <si>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</si>
  <si>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</si>
  <si>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</si>
  <si>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</si>
  <si>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</si>
  <si>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</si>
  <si>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</si>
  <si>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</si>
  <si>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</si>
  <si>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</si>
  <si>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</si>
  <si>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</si>
  <si>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</si>
  <si>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</si>
  <si>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</si>
  <si>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</si>
  <si>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</si>
  <si>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</si>
  <si>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</si>
  <si>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</si>
  <si>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</si>
  <si>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</si>
  <si>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</si>
  <si>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</si>
  <si>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</si>
  <si>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</si>
  <si>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</si>
  <si>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</si>
  <si>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</si>
  <si>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</si>
  <si>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</si>
  <si>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</si>
  <si>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</si>
  <si>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</si>
  <si>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</si>
  <si>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</si>
  <si>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</si>
  <si>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</si>
  <si>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</si>
  <si>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</si>
  <si>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</si>
  <si>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</si>
  <si>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</si>
  <si>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</si>
  <si>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</si>
  <si>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</si>
  <si>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</si>
  <si>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</si>
  <si>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</si>
  <si>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</si>
  <si>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</si>
  <si>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</si>
  <si>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</si>
  <si>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</si>
  <si>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</si>
  <si>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</si>
  <si>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</si>
  <si>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</si>
  <si>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</si>
  <si>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</si>
  <si>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</si>
  <si>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</si>
  <si>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</si>
  <si>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</si>
  <si>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</si>
  <si>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</si>
  <si>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</si>
  <si>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</si>
  <si>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</si>
  <si>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</si>
  <si>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</si>
  <si>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</si>
  <si>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</si>
  <si>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</si>
  <si>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</si>
  <si>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</si>
  <si>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</si>
  <si>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</si>
  <si>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</si>
  <si>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</si>
  <si>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</si>
  <si>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</si>
  <si>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</si>
  <si>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</si>
  <si>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</si>
  <si>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</si>
  <si>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</si>
  <si>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</si>
  <si>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</si>
  <si>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</si>
  <si>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</si>
  <si>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</si>
  <si>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</si>
  <si>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</si>
  <si>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</si>
  <si>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</si>
  <si>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</si>
  <si>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</si>
  <si>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</si>
  <si>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</si>
  <si>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</si>
  <si>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</si>
  <si>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</si>
  <si>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</si>
  <si>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</si>
  <si>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</si>
  <si>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</si>
  <si>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</si>
  <si>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</si>
  <si>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</si>
  <si>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</si>
  <si>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</si>
  <si>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</si>
  <si>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</si>
  <si>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</si>
  <si>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</si>
  <si>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</si>
  <si>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</si>
  <si>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</si>
  <si>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</si>
  <si>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</si>
  <si>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</si>
  <si>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</si>
  <si>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</si>
  <si>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</si>
  <si>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</si>
  <si>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</si>
  <si>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</si>
  <si>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</si>
  <si>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</si>
  <si>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</si>
  <si>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</si>
  <si>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</si>
  <si>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</si>
  <si>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</si>
  <si>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</si>
  <si>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</si>
  <si>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</si>
  <si>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</si>
  <si>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</si>
  <si>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</si>
  <si>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</si>
  <si>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</si>
  <si>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</si>
  <si>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</si>
  <si>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</si>
  <si>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</si>
  <si>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</si>
  <si>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</si>
  <si>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</si>
  <si>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</si>
  <si>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</si>
  <si>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</si>
  <si>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</si>
  <si>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</si>
  <si>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</si>
  <si>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</si>
  <si>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</si>
  <si>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</si>
  <si>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</si>
  <si>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</si>
  <si>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</si>
  <si>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</si>
  <si>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</si>
  <si>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</si>
  <si>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</si>
  <si>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</si>
  <si>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</si>
  <si>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</si>
  <si>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</si>
  <si>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</si>
  <si>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</si>
  <si>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</si>
  <si>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</si>
  <si>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</si>
  <si>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</si>
  <si>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</si>
  <si>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</si>
  <si>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</si>
  <si>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</si>
  <si>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</si>
  <si>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</si>
  <si>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</si>
  <si>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</si>
  <si>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</si>
  <si>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</si>
  <si>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</si>
  <si>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</si>
  <si>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</si>
  <si>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</si>
  <si>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</si>
  <si>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</si>
  <si>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</si>
  <si>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</si>
  <si>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</si>
  <si>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</si>
  <si>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</si>
  <si>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</si>
  <si>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</si>
  <si>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</si>
  <si>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</si>
  <si>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</si>
  <si>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</si>
  <si>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</si>
  <si>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</si>
  <si>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</si>
  <si>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</si>
  <si>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</si>
  <si>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</si>
  <si>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</si>
  <si>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</si>
  <si>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</si>
  <si>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</si>
  <si>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</si>
  <si>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</si>
  <si>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</si>
  <si>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</si>
  <si>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</si>
  <si>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</si>
  <si>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</si>
  <si>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</si>
  <si>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</si>
  <si>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</si>
  <si>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</si>
  <si>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</si>
  <si>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</si>
  <si>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</si>
  <si>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</si>
  <si>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</si>
  <si>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</si>
  <si>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</si>
  <si>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</si>
  <si>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</si>
  <si>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</si>
  <si>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</si>
  <si>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</si>
  <si>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</si>
  <si>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</si>
  <si>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</si>
  <si>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</si>
  <si>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</si>
  <si>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</si>
  <si>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</si>
  <si>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</si>
  <si>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</si>
  <si>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</si>
  <si>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</si>
  <si>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</si>
  <si>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</si>
  <si>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</si>
  <si>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</si>
  <si>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</si>
  <si>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</si>
  <si>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</si>
  <si>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</si>
  <si>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</si>
  <si>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</si>
  <si>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</si>
  <si>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</si>
  <si>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</si>
  <si>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</si>
  <si>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</si>
  <si>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</si>
  <si>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</si>
  <si>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</si>
  <si>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</si>
  <si>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</si>
  <si>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</si>
  <si>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</si>
  <si>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</si>
  <si>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</si>
  <si>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</si>
  <si>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</si>
  <si>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</si>
  <si>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</si>
  <si>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</si>
  <si>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</si>
  <si>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</si>
  <si>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</si>
  <si>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</si>
  <si>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</si>
  <si>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</si>
  <si>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</si>
  <si>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</si>
  <si>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</si>
  <si>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</si>
  <si>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</si>
  <si>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</si>
  <si>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</si>
  <si>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</si>
  <si>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</si>
  <si>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</si>
  <si>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</si>
  <si>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</si>
  <si>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</si>
  <si>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</si>
  <si>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</si>
  <si>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</si>
  <si>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</si>
  <si>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</si>
  <si>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</si>
  <si>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</si>
  <si>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</si>
  <si>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</si>
  <si>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</si>
  <si>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</si>
  <si>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</si>
  <si>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</si>
  <si>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</si>
  <si>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</si>
  <si>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</si>
  <si>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</si>
  <si>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</si>
  <si>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</si>
  <si>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</si>
  <si>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</si>
  <si>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</si>
  <si>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</si>
  <si>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</si>
  <si>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</si>
  <si>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</si>
  <si>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</si>
  <si>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</si>
  <si>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</si>
  <si>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</si>
  <si>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</si>
  <si>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</si>
  <si>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</si>
  <si>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</si>
  <si>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</si>
  <si>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</si>
  <si>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</si>
  <si>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</si>
  <si>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</si>
  <si>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</si>
  <si>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</si>
  <si>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</si>
  <si>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</si>
  <si>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</si>
  <si>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</si>
  <si>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</si>
  <si>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</si>
  <si>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</si>
  <si>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</si>
  <si>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</si>
  <si>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</si>
  <si>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</si>
  <si>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</si>
  <si>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</si>
  <si>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</si>
  <si>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</si>
  <si>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</si>
  <si>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</si>
  <si>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</si>
  <si>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</si>
  <si>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</si>
  <si>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</si>
  <si>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</si>
  <si>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</si>
  <si>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</si>
  <si>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</si>
  <si>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</si>
  <si>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</si>
  <si>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</si>
  <si>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</si>
  <si>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</si>
  <si>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</si>
  <si>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</si>
  <si>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</si>
  <si>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</si>
  <si>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</si>
  <si>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</si>
  <si>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</si>
  <si>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</si>
  <si>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</si>
  <si>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</si>
  <si>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</si>
  <si>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</si>
  <si>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</si>
  <si>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</si>
  <si>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</si>
  <si>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</si>
  <si>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</si>
  <si>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</si>
  <si>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</si>
  <si>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</si>
  <si>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</si>
  <si>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</si>
  <si>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</si>
  <si>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</si>
  <si>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</si>
  <si>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</si>
  <si>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</si>
  <si>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</si>
  <si>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</si>
  <si>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</si>
  <si>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</si>
  <si>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</si>
  <si>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</si>
  <si>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</si>
  <si>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</si>
  <si>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</si>
  <si>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</si>
  <si>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</si>
  <si>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</si>
  <si>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</si>
  <si>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</si>
  <si>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</si>
  <si>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</si>
  <si>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</si>
  <si>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</si>
  <si>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</si>
  <si>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</si>
  <si>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</si>
  <si>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</si>
  <si>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</si>
  <si>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</si>
  <si>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</si>
  <si>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</si>
  <si>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</si>
  <si>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</si>
  <si>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</si>
  <si>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</si>
  <si>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</si>
  <si>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</si>
  <si>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</si>
  <si>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</si>
  <si>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</si>
  <si>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</si>
  <si>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</si>
  <si>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</si>
  <si>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</si>
  <si>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</si>
  <si>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</si>
  <si>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</si>
  <si>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</si>
  <si>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</si>
  <si>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</si>
  <si>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</si>
  <si>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</si>
  <si>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</si>
  <si>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</si>
  <si>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</si>
  <si>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</si>
  <si>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</si>
  <si>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</si>
  <si>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</si>
  <si>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</si>
  <si>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</si>
  <si>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</si>
  <si>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</si>
  <si>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</si>
  <si>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</si>
  <si>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</si>
  <si>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</si>
  <si>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</si>
  <si>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</si>
  <si>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</si>
  <si>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</si>
  <si>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</si>
  <si>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</si>
  <si>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</si>
  <si>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</si>
  <si>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</si>
  <si>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</si>
  <si>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</si>
  <si>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</si>
  <si>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</si>
  <si>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</si>
  <si>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</si>
  <si>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</si>
  <si>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</si>
  <si>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</si>
  <si>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</si>
  <si>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</si>
  <si>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</si>
  <si>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</si>
  <si>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</si>
  <si>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</si>
  <si>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</si>
  <si>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</si>
  <si>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</si>
  <si>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</si>
  <si>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</si>
  <si>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</si>
  <si>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</si>
  <si>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</si>
  <si>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</si>
  <si>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</si>
  <si>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</si>
  <si>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</si>
  <si>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</si>
  <si>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</si>
  <si>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</si>
  <si>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</si>
  <si>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</si>
  <si>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</si>
  <si>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</si>
  <si>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</si>
  <si>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</si>
  <si>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</si>
  <si>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</si>
  <si>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</si>
  <si>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</si>
  <si>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</si>
  <si>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</si>
  <si>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</si>
  <si>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</si>
  <si>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</si>
  <si>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</si>
  <si>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</si>
  <si>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</si>
  <si>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</si>
  <si>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</si>
  <si>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</si>
  <si>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</si>
  <si>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</si>
  <si>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</si>
  <si>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</si>
  <si>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</si>
  <si>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</si>
  <si>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</si>
  <si>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</si>
  <si>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</si>
  <si>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</si>
  <si>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</si>
  <si>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</si>
  <si>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</si>
  <si>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</si>
  <si>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</si>
  <si>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</si>
  <si>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</si>
  <si>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</si>
  <si>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</si>
  <si>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</si>
  <si>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</si>
  <si>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</si>
  <si>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</si>
  <si>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</si>
  <si>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</si>
  <si>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</si>
  <si>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</si>
  <si>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</si>
  <si>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</si>
  <si>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</si>
  <si>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</si>
  <si>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</si>
  <si>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</si>
  <si>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</si>
  <si>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</si>
  <si>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</si>
  <si>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</si>
  <si>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</si>
  <si>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</si>
  <si>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</si>
  <si>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</si>
  <si>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</si>
  <si>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</si>
  <si>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</si>
  <si>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</si>
  <si>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</si>
  <si>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</si>
  <si>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</si>
  <si>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</si>
  <si>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</si>
  <si>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</si>
  <si>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</si>
  <si>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</si>
  <si>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</si>
  <si>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</si>
  <si>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</si>
  <si>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</si>
  <si>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</si>
  <si>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</si>
  <si>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</si>
  <si>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</si>
  <si>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</si>
  <si>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</si>
  <si>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</si>
  <si>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</si>
  <si>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</si>
  <si>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</si>
  <si>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</si>
  <si>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</si>
  <si>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</si>
  <si>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</si>
  <si>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</si>
  <si>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</si>
  <si>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</si>
  <si>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</si>
  <si>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</si>
  <si>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</si>
  <si>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</si>
  <si>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</si>
  <si>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</si>
  <si>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</si>
  <si>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</si>
  <si>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</si>
  <si>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</si>
  <si>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</si>
  <si>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</si>
  <si>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</si>
  <si>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</si>
  <si>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</si>
  <si>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</si>
  <si>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</si>
  <si>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</si>
  <si>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</si>
  <si>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</si>
  <si>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</si>
  <si>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</si>
  <si>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</si>
  <si>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</si>
  <si>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</si>
  <si>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</si>
  <si>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</si>
  <si>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</si>
  <si>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</si>
  <si>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</si>
  <si>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</si>
  <si>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</si>
  <si>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</si>
  <si>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</si>
  <si>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</si>
  <si>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</si>
  <si>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</si>
  <si>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</si>
  <si>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</si>
  <si>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</si>
  <si>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</si>
  <si>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</si>
  <si>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</si>
  <si>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</si>
  <si>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</si>
  <si>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</si>
  <si>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</si>
  <si>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</si>
  <si>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</si>
  <si>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</si>
  <si>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</si>
  <si>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</si>
  <si>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</si>
  <si>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</si>
  <si>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</si>
  <si>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</si>
  <si>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</si>
  <si>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</si>
  <si>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</si>
  <si>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</si>
  <si>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</si>
  <si>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</si>
  <si>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</si>
  <si>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</si>
  <si>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</si>
  <si>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</si>
  <si>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</si>
  <si>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</si>
  <si>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</si>
  <si>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</si>
  <si>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</si>
  <si>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</si>
  <si>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</si>
  <si>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</si>
  <si>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</si>
  <si>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</si>
  <si>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</si>
  <si>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</si>
  <si>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</si>
  <si>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</si>
  <si>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</si>
  <si>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</si>
  <si>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</si>
  <si>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</si>
  <si>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</si>
  <si>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</si>
  <si>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</si>
  <si>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</si>
  <si>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</si>
  <si>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</si>
  <si>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</si>
  <si>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</si>
  <si>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</si>
  <si>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</si>
  <si>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</si>
  <si>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</si>
  <si>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</si>
  <si>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</si>
  <si>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</si>
  <si>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</si>
  <si>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</si>
  <si>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</si>
  <si>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</si>
  <si>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</si>
  <si>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</si>
  <si>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</si>
  <si>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</si>
  <si>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</si>
  <si>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</si>
  <si>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</si>
  <si>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</si>
  <si>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</si>
  <si>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</si>
  <si>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</si>
  <si>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</si>
  <si>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</si>
  <si>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</si>
  <si>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</si>
  <si>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</si>
  <si>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</si>
  <si>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</si>
  <si>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</si>
  <si>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</si>
  <si>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</si>
  <si>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</si>
  <si>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</si>
  <si>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</si>
  <si>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</si>
  <si>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</si>
  <si>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</si>
  <si>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</si>
  <si>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</si>
  <si>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</si>
  <si>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</si>
  <si>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</si>
  <si>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</si>
  <si>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</si>
  <si>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</si>
  <si>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</si>
  <si>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</si>
  <si>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</si>
  <si>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</si>
  <si>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</si>
  <si>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</si>
  <si>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</si>
  <si>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</si>
  <si>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</si>
  <si>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</si>
  <si>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</si>
  <si>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</si>
  <si>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</si>
  <si>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</si>
  <si>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</si>
  <si>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</si>
  <si>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</si>
  <si>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</si>
  <si>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</si>
  <si>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</si>
  <si>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</si>
  <si>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</si>
  <si>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</si>
  <si>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</si>
  <si>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</si>
  <si>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</si>
  <si>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</si>
  <si>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</si>
  <si>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</si>
  <si>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</si>
  <si>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</si>
  <si>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</si>
  <si>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</si>
  <si>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</si>
  <si>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</si>
  <si>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</si>
  <si>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</si>
  <si>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</si>
  <si>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</si>
  <si>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</si>
  <si>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</si>
  <si>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</si>
  <si>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</si>
  <si>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</si>
  <si>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</si>
  <si>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</si>
  <si>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</si>
  <si>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</si>
  <si>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</si>
  <si>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</si>
  <si>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</si>
  <si>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</si>
  <si>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</si>
  <si>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</si>
  <si>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</si>
  <si>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</si>
  <si>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</si>
  <si>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</si>
  <si>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</si>
  <si>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</si>
  <si>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</si>
  <si>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</si>
  <si>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</si>
  <si>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</si>
  <si>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</si>
  <si>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</si>
  <si>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</si>
  <si>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</si>
  <si>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</si>
  <si>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</si>
  <si>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</si>
  <si>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</si>
  <si>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</si>
  <si>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</si>
  <si>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</si>
  <si>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</si>
  <si>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</si>
  <si>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</si>
  <si>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</si>
  <si>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</si>
  <si>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</si>
  <si>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</si>
  <si>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</si>
  <si>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</si>
  <si>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</si>
  <si>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</si>
  <si>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</si>
  <si>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</si>
  <si>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</si>
  <si>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</si>
  <si>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</si>
  <si>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</si>
  <si>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</si>
  <si>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</si>
  <si>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</si>
  <si>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</si>
  <si>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</si>
  <si>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</si>
  <si>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</si>
  <si>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</si>
  <si>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</si>
  <si>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</si>
  <si>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</si>
  <si>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</si>
  <si>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</si>
  <si>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</si>
  <si>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</si>
  <si>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</si>
  <si>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</si>
  <si>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</si>
  <si>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</si>
  <si>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</si>
  <si>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</si>
  <si>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</si>
  <si>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</si>
  <si>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</si>
  <si>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</si>
  <si>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</si>
  <si>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</si>
  <si>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</si>
  <si>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</si>
  <si>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</si>
  <si>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</si>
  <si>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</si>
  <si>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</si>
  <si>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</si>
  <si>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</si>
  <si>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</si>
  <si>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</si>
  <si>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</si>
  <si>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</si>
  <si>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</si>
  <si>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</si>
  <si>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</si>
  <si>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</si>
  <si>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</si>
  <si>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</si>
  <si>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</si>
  <si>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</si>
  <si>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</si>
  <si>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</si>
  <si>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</si>
  <si>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</si>
  <si>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</si>
  <si>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</si>
  <si>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</si>
  <si>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</si>
  <si>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</si>
  <si>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</si>
  <si>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</si>
  <si>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</si>
  <si>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</si>
  <si>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</si>
  <si>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</si>
  <si>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</si>
  <si>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</si>
  <si>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</si>
  <si>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</si>
  <si>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</si>
  <si>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</si>
  <si>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</si>
  <si>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</si>
  <si>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</si>
  <si>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</si>
  <si>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</si>
  <si>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</si>
  <si>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</si>
  <si>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</si>
  <si>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</si>
  <si>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</si>
  <si>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</si>
  <si>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</si>
  <si>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</si>
  <si>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</si>
  <si>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</si>
  <si>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</si>
  <si>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</si>
  <si>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</si>
  <si>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</si>
  <si>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</si>
  <si>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</si>
  <si>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</si>
  <si>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</si>
  <si>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</si>
  <si>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</si>
  <si>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</si>
  <si>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</si>
  <si>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</si>
  <si>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</si>
  <si>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</si>
  <si>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</si>
  <si>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</si>
  <si>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</si>
  <si>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</si>
  <si>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</si>
  <si>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</si>
  <si>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</si>
  <si>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</si>
  <si>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</si>
  <si>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</si>
  <si>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</si>
  <si>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</si>
  <si>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</si>
  <si>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</si>
  <si>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</si>
  <si>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</si>
  <si>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</si>
  <si>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</si>
  <si>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</si>
  <si>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</si>
  <si>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</si>
  <si>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</si>
  <si>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</si>
  <si>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</si>
  <si>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</si>
  <si>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</si>
  <si>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</si>
  <si>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</si>
  <si>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</si>
  <si>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</si>
  <si>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</si>
  <si>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</si>
  <si>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</si>
  <si>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</si>
  <si>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</si>
  <si>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</si>
  <si>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</si>
  <si>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</si>
  <si>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</si>
  <si>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</si>
  <si>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</si>
  <si>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</si>
  <si>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</si>
  <si>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</si>
  <si>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</si>
  <si>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</si>
  <si>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</si>
  <si>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</si>
  <si>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</si>
  <si>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</si>
  <si>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</si>
  <si>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</si>
  <si>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</si>
  <si>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</si>
  <si>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</si>
  <si>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</si>
  <si>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</si>
  <si>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</si>
  <si>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</si>
  <si>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</si>
  <si>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</si>
  <si>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</si>
  <si>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</si>
  <si>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</si>
  <si>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</si>
  <si>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</si>
  <si>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</si>
  <si>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</si>
  <si>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</si>
  <si>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</si>
  <si>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</si>
  <si>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</si>
  <si>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</si>
  <si>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</si>
  <si>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</si>
  <si>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</si>
  <si>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</si>
  <si>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</si>
  <si>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</si>
  <si>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</si>
  <si>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</si>
  <si>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</si>
  <si>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</si>
  <si>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</si>
  <si>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</si>
  <si>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</si>
  <si>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</si>
  <si>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</si>
  <si>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</si>
  <si>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</si>
  <si>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</si>
  <si>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</si>
  <si>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</si>
  <si>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</si>
  <si>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</si>
  <si>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</si>
  <si>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</si>
  <si>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</si>
  <si>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</si>
  <si>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</si>
  <si>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</si>
  <si>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</si>
  <si>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</si>
  <si>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</si>
  <si>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</si>
  <si>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</si>
  <si>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</si>
  <si>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</si>
  <si>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</si>
  <si>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</si>
  <si>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</si>
  <si>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</si>
  <si>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</si>
  <si>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</si>
  <si>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</si>
  <si>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</si>
  <si>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</si>
  <si>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</si>
  <si>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</si>
  <si>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</si>
  <si>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</si>
  <si>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</si>
  <si>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</si>
  <si>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</si>
  <si>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</si>
  <si>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</si>
  <si>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</si>
  <si>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</si>
  <si>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</si>
  <si>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</si>
  <si>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</si>
  <si>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</si>
  <si>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</si>
  <si>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</si>
  <si>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</si>
  <si>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</si>
  <si>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</si>
  <si>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</si>
  <si>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</si>
  <si>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</si>
  <si>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</si>
  <si>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</si>
  <si>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</si>
  <si>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</si>
  <si>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</si>
  <si>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</si>
  <si>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</si>
  <si>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</si>
  <si>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</si>
  <si>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</si>
  <si>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</si>
  <si>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</si>
  <si>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</si>
  <si>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</si>
  <si>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</si>
  <si>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</si>
  <si>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</si>
  <si>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</si>
  <si>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</si>
  <si>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</si>
  <si>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</si>
  <si>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</si>
  <si>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</si>
  <si>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</si>
  <si>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</si>
  <si>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</si>
  <si>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</si>
  <si>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</si>
  <si>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</si>
  <si>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</si>
  <si>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</si>
  <si>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</si>
  <si>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</si>
  <si>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</si>
  <si>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</si>
  <si>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</si>
  <si>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</si>
  <si>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</si>
  <si>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</si>
  <si>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</si>
  <si>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</si>
  <si>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</si>
  <si>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</si>
  <si>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</si>
  <si>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</si>
  <si>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</si>
  <si>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</si>
  <si>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</si>
  <si>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</si>
  <si>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</si>
  <si>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</si>
  <si>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</si>
  <si>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</si>
  <si>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</si>
  <si>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</si>
  <si>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</si>
  <si>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</si>
  <si>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</si>
  <si>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</si>
  <si>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</si>
  <si>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</si>
  <si>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</si>
  <si>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</si>
  <si>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</si>
  <si>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</si>
  <si>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</si>
  <si>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</si>
  <si>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</si>
  <si>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</si>
  <si>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</si>
  <si>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</si>
  <si>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</si>
  <si>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</si>
  <si>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</si>
  <si>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</si>
  <si>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</si>
  <si>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</si>
  <si>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</si>
  <si>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</si>
  <si>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</si>
  <si>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</si>
  <si>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</si>
  <si>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</si>
  <si>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</si>
  <si>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</si>
  <si>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</si>
  <si>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</si>
  <si>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</si>
  <si>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</si>
  <si>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</si>
  <si>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</si>
  <si>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</si>
  <si>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</si>
  <si>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</si>
  <si>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</si>
  <si>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</si>
  <si>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</si>
  <si>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</si>
  <si>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</si>
  <si>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</si>
  <si>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</si>
  <si>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</si>
  <si>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</si>
  <si>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</si>
  <si>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</si>
  <si>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</si>
  <si>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</si>
  <si>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</si>
  <si>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</si>
  <si>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</si>
  <si>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</si>
  <si>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</si>
  <si>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</si>
  <si>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</si>
  <si>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</si>
  <si>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</si>
  <si>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</si>
  <si>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</si>
  <si>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</si>
  <si>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</si>
  <si>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</si>
  <si>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</si>
  <si>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</si>
  <si>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</si>
  <si>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</si>
  <si>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</si>
  <si>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</si>
  <si>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</si>
  <si>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</si>
  <si>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</si>
  <si>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</si>
  <si>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</si>
  <si>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</si>
  <si>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</si>
  <si>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</si>
  <si>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</si>
  <si>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</si>
  <si>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</si>
  <si>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</si>
  <si>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</si>
  <si>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</si>
  <si>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</si>
  <si>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</si>
  <si>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</si>
  <si>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</si>
  <si>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</si>
  <si>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</si>
  <si>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</si>
  <si>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</si>
  <si>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</si>
  <si>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</si>
  <si>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</si>
  <si>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</si>
  <si>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</si>
  <si>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</si>
  <si>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</si>
  <si>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</si>
  <si>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</si>
  <si>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</si>
  <si>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</si>
  <si>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</si>
  <si>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</si>
  <si>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</si>
  <si>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</si>
  <si>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</si>
  <si>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</si>
  <si>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</si>
  <si>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</si>
  <si>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</si>
  <si>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</si>
  <si>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</si>
  <si>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</si>
  <si>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</si>
  <si>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</si>
  <si>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</si>
  <si>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</si>
  <si>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</si>
  <si>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</si>
  <si>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</si>
  <si>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</si>
  <si>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</si>
  <si>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</si>
  <si>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</si>
  <si>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</si>
  <si>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</si>
  <si>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</si>
  <si>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</si>
  <si>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</si>
  <si>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</si>
  <si>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</si>
  <si>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</si>
  <si>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</si>
  <si>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</si>
  <si>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</si>
  <si>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</si>
  <si>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</si>
  <si>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</si>
  <si>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</si>
  <si>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</si>
  <si>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</si>
  <si>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</si>
  <si>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</si>
  <si>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</si>
  <si>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</si>
  <si>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</si>
  <si>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</si>
  <si>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</si>
  <si>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</si>
  <si>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</si>
  <si>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</si>
  <si>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</si>
  <si>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</si>
  <si>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</si>
  <si>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</si>
  <si>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</si>
  <si>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</si>
  <si>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</si>
  <si>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</si>
  <si>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</si>
  <si>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</si>
  <si>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</si>
  <si>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</si>
  <si>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</si>
  <si>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</si>
  <si>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</si>
  <si>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</si>
  <si>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</si>
  <si>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</si>
  <si>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</si>
  <si>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</si>
  <si>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</si>
  <si>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</si>
  <si>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</si>
  <si>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</si>
  <si>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</si>
  <si>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</si>
  <si>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</si>
  <si>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</si>
  <si>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</si>
  <si>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</si>
  <si>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</si>
  <si>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</si>
  <si>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</si>
  <si>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</si>
  <si>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</si>
  <si>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</si>
  <si>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</si>
  <si>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</si>
  <si>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</si>
  <si>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</si>
  <si>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</si>
  <si>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</si>
  <si>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</si>
  <si>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</si>
  <si>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</si>
  <si>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</si>
  <si>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</si>
  <si>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</si>
  <si>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</si>
  <si>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</si>
  <si>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</si>
  <si>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</si>
  <si>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</si>
  <si>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</si>
  <si>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</si>
  <si>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</si>
  <si>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</si>
  <si>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</si>
  <si>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</si>
  <si>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</si>
  <si>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</si>
  <si>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</si>
  <si>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</si>
  <si>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</si>
  <si>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</si>
  <si>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</si>
  <si>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</si>
  <si>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</si>
  <si>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</si>
  <si>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</si>
  <si>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</si>
  <si>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</si>
  <si>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</si>
  <si>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</si>
  <si>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</si>
  <si>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</si>
  <si>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</si>
  <si>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</si>
  <si>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</si>
  <si>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</si>
  <si>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</si>
  <si>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</si>
  <si>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</si>
  <si>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</si>
  <si>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</si>
  <si>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</si>
  <si>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</si>
  <si>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</si>
  <si>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</si>
  <si>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</si>
  <si>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</si>
  <si>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</si>
  <si>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</si>
  <si>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</si>
  <si>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</si>
  <si>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</si>
  <si>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</si>
  <si>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</si>
  <si>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</si>
  <si>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</si>
  <si>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</si>
  <si>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</si>
  <si>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</si>
  <si>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</si>
  <si>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</si>
  <si>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</si>
  <si>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</si>
  <si>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</si>
  <si>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</si>
  <si>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</si>
  <si>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</si>
  <si>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</si>
  <si>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</si>
  <si>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</si>
  <si>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</si>
  <si>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</si>
  <si>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</si>
  <si>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</si>
  <si>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</si>
  <si>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</si>
  <si>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</si>
  <si>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</si>
  <si>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</si>
  <si>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</si>
  <si>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</si>
  <si>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</si>
  <si>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</si>
  <si>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</si>
  <si>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</si>
  <si>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</si>
  <si>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</si>
  <si>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</si>
  <si>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</si>
  <si>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</si>
  <si>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</si>
  <si>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</si>
  <si>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</si>
  <si>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</si>
  <si>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</si>
  <si>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</si>
  <si>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</si>
  <si>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</si>
  <si>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</si>
  <si>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</si>
  <si>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</si>
  <si>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</si>
  <si>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</si>
  <si>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</si>
  <si>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</si>
  <si>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</si>
  <si>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</si>
  <si>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</si>
  <si>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</si>
  <si>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</si>
  <si>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</si>
  <si>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</si>
  <si>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</si>
  <si>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</si>
  <si>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</si>
  <si>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</si>
  <si>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</si>
  <si>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</si>
  <si>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</si>
  <si>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</si>
  <si>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</si>
  <si>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</si>
  <si>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</si>
  <si>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</si>
  <si>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</si>
  <si>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</si>
  <si>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</si>
  <si>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</si>
  <si>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</si>
  <si>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</si>
  <si>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</si>
  <si>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</si>
  <si>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</si>
  <si>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</si>
  <si>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</si>
  <si>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</si>
  <si>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</si>
  <si>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</si>
  <si>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</si>
  <si>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</si>
  <si>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</si>
  <si>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</si>
  <si>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</si>
  <si>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</si>
  <si>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</si>
  <si>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</si>
  <si>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</si>
  <si>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</si>
  <si>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</si>
  <si>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</si>
  <si>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</si>
  <si>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</si>
  <si>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</si>
  <si>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</si>
  <si>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</si>
  <si>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</si>
  <si>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</si>
  <si>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</si>
  <si>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</si>
  <si>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</si>
  <si>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</si>
  <si>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</si>
  <si>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</si>
  <si>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</si>
  <si>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</si>
  <si>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</si>
  <si>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</si>
  <si>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</si>
  <si>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</si>
  <si>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</si>
  <si>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</si>
  <si>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</si>
  <si>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</si>
  <si>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</si>
  <si>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</si>
  <si>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</si>
  <si>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</si>
  <si>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</si>
  <si>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</si>
  <si>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</si>
  <si>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</si>
  <si>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</si>
  <si>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</si>
  <si>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</si>
  <si>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</si>
  <si>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</si>
  <si>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</si>
  <si>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</si>
  <si>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</si>
  <si>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</si>
  <si>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</si>
  <si>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</si>
  <si>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</si>
  <si>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</si>
  <si>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</si>
  <si>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</si>
  <si>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</si>
  <si>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</si>
  <si>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</si>
  <si>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</si>
  <si>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</si>
  <si>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</si>
  <si>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</si>
  <si>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</si>
  <si>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</si>
  <si>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</si>
  <si>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</si>
  <si>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</si>
  <si>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</si>
  <si>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</si>
  <si>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</si>
  <si>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</si>
  <si>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</si>
  <si>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</si>
  <si>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</si>
  <si>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</si>
  <si>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</si>
  <si>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</si>
  <si>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</si>
  <si>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</si>
  <si>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</si>
  <si>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</si>
  <si>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</si>
  <si>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</si>
  <si>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</si>
  <si>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</si>
  <si>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</si>
  <si>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</si>
  <si>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</si>
  <si>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</si>
  <si>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</si>
  <si>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</si>
  <si>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</si>
  <si>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</si>
  <si>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</si>
  <si>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</si>
  <si>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</si>
  <si>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</si>
  <si>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</si>
  <si>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</si>
  <si>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</si>
  <si>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</si>
  <si>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</si>
  <si>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</si>
  <si>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</si>
  <si>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</si>
  <si>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</si>
  <si>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</si>
  <si>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</si>
  <si>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</si>
  <si>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</si>
  <si>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</si>
  <si>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</si>
  <si>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</si>
  <si>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</si>
  <si>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</si>
  <si>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</si>
  <si>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</si>
  <si>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</si>
  <si>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</si>
  <si>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</si>
  <si>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</si>
  <si>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</si>
  <si>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</si>
  <si>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</si>
  <si>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</si>
  <si>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</si>
  <si>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</si>
  <si>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</si>
  <si>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</si>
  <si>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</si>
  <si>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</si>
  <si>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</si>
  <si>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</si>
  <si>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</si>
  <si>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</si>
  <si>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</si>
  <si>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</si>
  <si>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</si>
  <si>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</si>
  <si>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</si>
  <si>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</si>
  <si>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</si>
  <si>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</si>
  <si>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</si>
  <si>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</si>
  <si>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</si>
  <si>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</si>
  <si>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</si>
  <si>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</si>
  <si>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</si>
  <si>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</si>
  <si>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</si>
  <si>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</si>
  <si>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</si>
  <si>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</si>
  <si>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</si>
  <si>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</si>
  <si>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</si>
  <si>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</si>
  <si>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</si>
  <si>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</si>
  <si>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</si>
  <si>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</si>
  <si>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</si>
  <si>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</si>
  <si>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</si>
  <si>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</si>
  <si>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</si>
  <si>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</si>
  <si>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</si>
  <si>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</si>
  <si>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</si>
  <si>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</si>
  <si>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</si>
  <si>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</si>
  <si>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</si>
  <si>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</si>
  <si>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</si>
  <si>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</si>
  <si>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</si>
  <si>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</si>
  <si>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</si>
  <si>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</si>
  <si>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</si>
  <si>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</si>
  <si>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</si>
  <si>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</si>
  <si>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</si>
  <si>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</si>
  <si>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</si>
  <si>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</si>
  <si>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</si>
  <si>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</si>
  <si>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</si>
  <si>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</si>
  <si>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</si>
  <si>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</si>
  <si>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</si>
  <si>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</si>
  <si>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</si>
  <si>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</si>
  <si>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</si>
  <si>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</si>
  <si>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</si>
  <si>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</si>
  <si>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</si>
  <si>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</si>
  <si>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</si>
  <si>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</si>
  <si>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</si>
  <si>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</si>
  <si>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</si>
  <si>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</si>
  <si>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</si>
  <si>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</si>
  <si>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</si>
  <si>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</si>
  <si>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</si>
  <si>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</si>
  <si>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</si>
  <si>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</si>
  <si>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</si>
  <si>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</si>
  <si>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</si>
  <si>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</si>
  <si>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</si>
  <si>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</si>
  <si>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</si>
  <si>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</si>
  <si>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</si>
  <si>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</si>
  <si>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</si>
  <si>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</si>
  <si>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</si>
  <si>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</si>
  <si>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</si>
  <si>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</si>
  <si>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</si>
  <si>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</si>
  <si>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</si>
  <si>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</si>
  <si>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</si>
  <si>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</si>
  <si>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</si>
  <si>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</si>
  <si>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</si>
  <si>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</si>
  <si>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</si>
  <si>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</si>
  <si>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</si>
  <si>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</si>
  <si>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</si>
  <si>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</si>
  <si>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</si>
  <si>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</si>
  <si>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</si>
  <si>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</si>
  <si>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</si>
  <si>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</si>
  <si>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</si>
  <si>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</si>
  <si>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</si>
  <si>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</si>
  <si>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</si>
  <si>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</si>
  <si>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</si>
  <si>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</si>
  <si>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</si>
  <si>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</si>
  <si>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</si>
  <si>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</si>
  <si>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</si>
  <si>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</si>
  <si>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</si>
  <si>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</si>
  <si>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</si>
  <si>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</si>
  <si>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</si>
  <si>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</si>
  <si>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</si>
  <si>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</si>
  <si>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</si>
  <si>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</si>
  <si>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</si>
  <si>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</si>
  <si>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</si>
  <si>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</si>
  <si>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</si>
  <si>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</si>
  <si>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</si>
  <si>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</si>
  <si>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</si>
  <si>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</si>
  <si>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</si>
  <si>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</si>
  <si>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</si>
  <si>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</si>
  <si>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</si>
  <si>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</si>
  <si>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</si>
  <si>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</si>
  <si>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</si>
  <si>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</si>
  <si>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</si>
  <si>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</si>
  <si>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</si>
  <si>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</si>
  <si>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</si>
  <si>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</si>
  <si>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</si>
  <si>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</si>
  <si>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</si>
  <si>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</si>
  <si>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</si>
  <si>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</si>
  <si>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</si>
  <si>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</si>
  <si>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</si>
  <si>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</si>
  <si>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</si>
  <si>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</si>
  <si>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</si>
  <si>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</si>
  <si>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</si>
  <si>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</si>
  <si>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</si>
  <si>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</si>
  <si>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</si>
  <si>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</si>
  <si>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</si>
  <si>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</si>
  <si>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</si>
  <si>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</si>
  <si>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</si>
  <si>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</si>
  <si>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</si>
  <si>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</si>
  <si>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</si>
  <si>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</si>
  <si>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</si>
  <si>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</si>
  <si>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</si>
  <si>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</si>
  <si>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</si>
  <si>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</si>
  <si>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</si>
  <si>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</si>
  <si>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</si>
  <si>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</si>
  <si>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</si>
  <si>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</si>
  <si>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</si>
  <si>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</si>
  <si>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</si>
  <si>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</si>
  <si>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</si>
  <si>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</si>
  <si>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</si>
  <si>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</si>
  <si>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</si>
  <si>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</si>
  <si>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</si>
  <si>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</si>
  <si>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</si>
  <si>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</si>
  <si>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</si>
  <si>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</si>
  <si>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</si>
  <si>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</si>
  <si>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</si>
  <si>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</si>
  <si>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</si>
  <si>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</si>
  <si>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</si>
  <si>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</si>
  <si>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</si>
  <si>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</si>
  <si>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</si>
  <si>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</si>
  <si>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</si>
  <si>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</si>
  <si>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</si>
  <si>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</si>
  <si>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</si>
  <si>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</si>
  <si>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</si>
  <si>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</si>
  <si>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</si>
  <si>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</si>
  <si>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</si>
  <si>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</si>
  <si>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</si>
  <si>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</si>
  <si>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</si>
  <si>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</si>
  <si>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</si>
  <si>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</si>
  <si>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</si>
  <si>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</si>
  <si>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</si>
  <si>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</si>
  <si>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</si>
  <si>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</si>
  <si>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</si>
  <si>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</si>
  <si>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</si>
  <si>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</si>
  <si>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</si>
  <si>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</si>
  <si>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</si>
  <si>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</si>
  <si>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</si>
  <si>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</si>
  <si>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</si>
  <si>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</si>
  <si>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</si>
  <si>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</si>
  <si>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</si>
  <si>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</si>
  <si>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</si>
  <si>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</si>
  <si>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</si>
  <si>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</si>
  <si>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</si>
  <si>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</si>
  <si>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</si>
  <si>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</si>
  <si>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</si>
  <si>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</si>
  <si>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</si>
  <si>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</si>
  <si>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</si>
  <si>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</si>
  <si>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</si>
  <si>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</si>
  <si>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</si>
  <si>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</si>
  <si>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</si>
  <si>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</si>
  <si>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</si>
  <si>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</si>
  <si>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</si>
  <si>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</si>
  <si>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</si>
  <si>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</si>
  <si>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</si>
  <si>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</si>
  <si>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</si>
  <si>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</si>
  <si>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</si>
  <si>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</si>
  <si>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</si>
  <si>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</si>
  <si>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</si>
  <si>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</si>
  <si>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</si>
  <si>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</si>
  <si>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</si>
  <si>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</si>
  <si>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</si>
  <si>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</si>
  <si>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</si>
  <si>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</si>
  <si>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</si>
  <si>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</si>
  <si>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</si>
  <si>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</si>
  <si>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</si>
  <si>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</si>
  <si>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</si>
  <si>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</si>
  <si>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</si>
  <si>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</si>
  <si>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</si>
  <si>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</si>
  <si>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</si>
  <si>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</si>
  <si>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</si>
  <si>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</si>
  <si>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</si>
  <si>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</si>
  <si>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</si>
  <si>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</si>
  <si>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</si>
  <si>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</si>
  <si>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</si>
  <si>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</si>
  <si>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</si>
  <si>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</si>
  <si>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</si>
  <si>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</si>
  <si>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</si>
  <si>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</si>
  <si>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</si>
  <si>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</si>
  <si>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</si>
  <si>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</si>
  <si>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</si>
  <si>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</si>
  <si>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</si>
  <si>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</si>
  <si>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</si>
  <si>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</si>
  <si>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</si>
  <si>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</si>
  <si>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</si>
  <si>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</si>
  <si>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</si>
  <si>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</si>
  <si>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</si>
  <si>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</si>
  <si>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</si>
  <si>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</si>
  <si>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</si>
  <si>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</si>
  <si>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</si>
  <si>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</si>
  <si>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</si>
  <si>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</si>
  <si>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</si>
  <si>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</si>
  <si>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</si>
  <si>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</si>
  <si>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</si>
  <si>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</si>
  <si>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</si>
  <si>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</si>
  <si>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</si>
  <si>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</si>
  <si>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</si>
  <si>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</si>
  <si>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</si>
  <si>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</si>
  <si>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</si>
  <si>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</si>
  <si>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</si>
  <si>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</si>
  <si>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</si>
  <si>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</si>
  <si>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</si>
  <si>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</si>
  <si>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</si>
  <si>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</si>
  <si>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</si>
  <si>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</si>
  <si>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</si>
  <si>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</si>
  <si>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</si>
  <si>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</si>
  <si>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</si>
  <si>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</si>
  <si>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</si>
  <si>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</si>
  <si>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</si>
  <si>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</si>
  <si>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</si>
  <si>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</si>
  <si>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</si>
  <si>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</si>
  <si>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</si>
  <si>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</si>
  <si>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</si>
  <si>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</si>
  <si>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</si>
  <si>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</si>
  <si>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</si>
  <si>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</si>
  <si>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</si>
  <si>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</si>
  <si>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</si>
  <si>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</si>
  <si>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</si>
  <si>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</si>
  <si>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</si>
  <si>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</si>
  <si>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</si>
  <si>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</si>
  <si>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</si>
  <si>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</si>
  <si>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</si>
  <si>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</si>
  <si>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</si>
  <si>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</si>
  <si>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</si>
  <si>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</si>
  <si>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</si>
  <si>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</si>
  <si>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</si>
  <si>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</si>
  <si>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</si>
  <si>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</si>
  <si>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</si>
  <si>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</si>
  <si>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</si>
  <si>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</si>
  <si>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</si>
  <si>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</si>
  <si>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</si>
  <si>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</si>
  <si>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</si>
  <si>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</si>
  <si>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</si>
  <si>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</si>
  <si>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</si>
  <si>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</si>
  <si>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</si>
  <si>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</si>
  <si>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</si>
  <si>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</si>
  <si>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</si>
  <si>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</si>
  <si>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</si>
  <si>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</si>
  <si>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</si>
  <si>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</si>
  <si>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</si>
  <si>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</si>
  <si>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</si>
  <si>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</si>
  <si>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</si>
  <si>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</si>
  <si>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</si>
  <si>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</si>
  <si>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</si>
  <si>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</si>
  <si>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</si>
  <si>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</si>
  <si>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</si>
  <si>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</si>
  <si>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</si>
  <si>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</si>
  <si>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</si>
  <si>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</si>
  <si>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</si>
  <si>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</si>
  <si>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</si>
  <si>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</si>
  <si>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</si>
  <si>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</si>
  <si>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</si>
  <si>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</si>
  <si>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</si>
  <si>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</si>
  <si>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</si>
  <si>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</si>
  <si>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</si>
  <si>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</si>
  <si>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</si>
  <si>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</si>
  <si>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</si>
  <si>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</si>
  <si>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</si>
  <si>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</si>
  <si>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</si>
  <si>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</si>
  <si>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</si>
  <si>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</si>
  <si>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</si>
  <si>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</si>
  <si>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</si>
  <si>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</si>
  <si>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</si>
  <si>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</si>
  <si>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</si>
  <si>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</si>
  <si>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</si>
  <si>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</si>
  <si>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</si>
  <si>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</si>
  <si>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</si>
  <si>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</si>
  <si>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</si>
  <si>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</si>
  <si>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</si>
  <si>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</si>
  <si>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</si>
  <si>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</si>
  <si>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</si>
  <si>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</si>
  <si>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</si>
  <si>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</si>
  <si>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</si>
  <si>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</si>
  <si>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</si>
  <si>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</si>
  <si>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</si>
  <si>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</si>
  <si>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</si>
  <si>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</si>
  <si>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</si>
  <si>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</si>
  <si>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</si>
  <si>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</si>
  <si>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</si>
  <si>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</si>
  <si>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</si>
  <si>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</si>
  <si>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</si>
  <si>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</si>
  <si>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</si>
  <si>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</si>
  <si>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</si>
  <si>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</si>
  <si>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</si>
  <si>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</si>
  <si>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</si>
  <si>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</si>
  <si>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</si>
  <si>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</si>
  <si>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</si>
  <si>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</si>
  <si>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</si>
  <si>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</si>
  <si>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</si>
  <si>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</si>
  <si>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</si>
  <si>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</si>
  <si>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</si>
  <si>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</si>
  <si>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</si>
  <si>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</si>
  <si>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</si>
  <si>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</si>
  <si>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</si>
  <si>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</si>
  <si>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</si>
  <si>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</si>
  <si>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</si>
  <si>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</si>
  <si>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</si>
  <si>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</si>
  <si>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</si>
  <si>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</si>
  <si>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</si>
  <si>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</si>
  <si>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</si>
  <si>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</si>
  <si>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</si>
  <si>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</si>
  <si>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</si>
  <si>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</si>
  <si>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</si>
  <si>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</si>
  <si>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</si>
  <si>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</si>
  <si>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</si>
  <si>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</si>
  <si>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</si>
  <si>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</si>
  <si>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</si>
  <si>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</si>
  <si>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</si>
  <si>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</si>
  <si>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</si>
  <si>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</si>
  <si>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</si>
  <si>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</si>
  <si>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</si>
  <si>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</si>
  <si>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</si>
  <si>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</si>
  <si>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</si>
  <si>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</si>
  <si>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</si>
  <si>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</si>
  <si>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</si>
  <si>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</si>
  <si>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</si>
  <si>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</si>
  <si>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</si>
  <si>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</si>
  <si>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</si>
  <si>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</si>
  <si>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</si>
  <si>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</si>
  <si>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</si>
  <si>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</si>
  <si>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</si>
  <si>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</si>
  <si>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</si>
  <si>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</si>
  <si>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</si>
  <si>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</si>
  <si>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</si>
  <si>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</si>
  <si>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</si>
  <si>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</si>
  <si>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</si>
  <si>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</si>
  <si>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</si>
  <si>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</si>
  <si>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</si>
  <si>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</si>
  <si>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</si>
  <si>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</si>
  <si>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</si>
  <si>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</si>
  <si>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</si>
  <si>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</si>
  <si>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</si>
  <si>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</si>
  <si>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</si>
  <si>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</si>
  <si>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</si>
  <si>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</si>
  <si>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</si>
  <si>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</si>
  <si>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</si>
  <si>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</si>
  <si>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</si>
  <si>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</si>
  <si>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</si>
  <si>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</si>
  <si>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</si>
  <si>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</si>
  <si>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</si>
  <si>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</si>
  <si>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</si>
  <si>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</si>
  <si>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</si>
  <si>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</si>
  <si>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</si>
  <si>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</si>
  <si>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</si>
  <si>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</si>
  <si>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</si>
  <si>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</si>
  <si>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</si>
  <si>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</si>
  <si>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</si>
  <si>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</si>
  <si>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</si>
  <si>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</si>
  <si>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</si>
  <si>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</si>
  <si>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</si>
  <si>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</si>
  <si>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</si>
  <si>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</si>
  <si>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</si>
  <si>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</si>
  <si>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</si>
  <si>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</si>
  <si>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</si>
  <si>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</si>
  <si>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</si>
  <si>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</si>
  <si>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</si>
  <si>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</si>
  <si>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</si>
  <si>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</si>
  <si>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</si>
  <si>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</si>
  <si>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</si>
  <si>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</si>
  <si>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</si>
  <si>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</si>
  <si>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</si>
  <si>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</si>
  <si>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</si>
  <si>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</si>
  <si>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</si>
  <si>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</si>
  <si>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</si>
  <si>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</si>
  <si>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</si>
  <si>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</si>
  <si>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</si>
  <si>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</si>
  <si>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</si>
  <si>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</si>
  <si>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</si>
  <si>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</si>
  <si>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</si>
  <si>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</si>
  <si>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</si>
  <si>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</si>
  <si>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</si>
  <si>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</si>
  <si>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</si>
  <si>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</si>
  <si>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</si>
  <si>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</si>
  <si>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</si>
  <si>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</si>
  <si>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</si>
  <si>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</si>
  <si>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</si>
  <si>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</si>
  <si>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</si>
  <si>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</si>
  <si>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</si>
  <si>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</si>
  <si>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</si>
  <si>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</si>
  <si>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</si>
  <si>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</si>
  <si>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</si>
  <si>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</si>
  <si>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</si>
  <si>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</si>
  <si>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</si>
  <si>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</si>
  <si>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</si>
  <si>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</si>
  <si>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</si>
  <si>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</si>
  <si>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</si>
  <si>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</si>
  <si>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</si>
  <si>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</si>
  <si>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</si>
  <si>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</si>
  <si>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</si>
  <si>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</si>
  <si>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</si>
  <si>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</si>
  <si>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</si>
  <si>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</si>
  <si>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</si>
  <si>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</si>
  <si>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</si>
  <si>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</si>
  <si>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</si>
  <si>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</si>
  <si>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</si>
  <si>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</si>
  <si>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</si>
  <si>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</si>
  <si>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</si>
  <si>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</si>
  <si>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</si>
  <si>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</si>
  <si>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</si>
  <si>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</si>
  <si>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</si>
  <si>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</si>
  <si>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</si>
  <si>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</si>
  <si>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</si>
  <si>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</si>
  <si>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</si>
  <si>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</si>
  <si>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</si>
  <si>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</si>
  <si>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</si>
  <si>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</si>
  <si>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</si>
  <si>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</si>
  <si>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</si>
  <si>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</si>
  <si>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</si>
  <si>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</si>
  <si>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</si>
  <si>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</si>
  <si>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</si>
  <si>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</si>
  <si>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</si>
  <si>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</si>
  <si>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</si>
  <si>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</si>
  <si>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</si>
  <si>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</si>
  <si>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</si>
  <si>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</si>
  <si>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</si>
  <si>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</si>
  <si>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</si>
  <si>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</si>
  <si>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</si>
  <si>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</si>
  <si>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</si>
  <si>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</si>
  <si>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</si>
  <si>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</si>
  <si>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</si>
  <si>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</si>
  <si>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</si>
  <si>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</si>
  <si>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</si>
  <si>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</si>
  <si>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</si>
  <si>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</si>
  <si>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</si>
  <si>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</si>
  <si>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</si>
  <si>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</si>
  <si>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</si>
  <si>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</si>
  <si>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</si>
  <si>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</si>
  <si>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</si>
  <si>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</si>
  <si>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</si>
  <si>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</si>
  <si>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</si>
  <si>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</si>
  <si>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</si>
  <si>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</si>
  <si>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</si>
  <si>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</si>
  <si>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</si>
  <si>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</si>
  <si>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</si>
  <si>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</si>
  <si>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</si>
  <si>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</si>
  <si>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</si>
  <si>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</si>
  <si>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</si>
  <si>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</si>
  <si>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</si>
  <si>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</si>
  <si>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</si>
  <si>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</si>
  <si>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</si>
  <si>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</si>
  <si>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</si>
  <si>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</si>
  <si>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</si>
  <si>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</si>
  <si>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</si>
  <si>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</si>
  <si>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</si>
  <si>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</si>
  <si>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</si>
  <si>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</si>
  <si>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</si>
  <si>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</si>
  <si>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</si>
  <si>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</si>
  <si>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</si>
  <si>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</si>
  <si>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</si>
  <si>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</si>
  <si>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</si>
  <si>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</si>
  <si>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</si>
  <si>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</si>
  <si>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</si>
  <si>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</si>
  <si>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</si>
  <si>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</si>
  <si>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</si>
  <si>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</si>
  <si>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</si>
  <si>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</si>
  <si>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</si>
  <si>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</si>
  <si>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</si>
  <si>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</si>
  <si>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</si>
  <si>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</si>
  <si>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</si>
  <si>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</si>
  <si>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</si>
  <si>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</si>
  <si>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</si>
  <si>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</si>
  <si>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</si>
  <si>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</si>
  <si>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</si>
  <si>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</si>
  <si>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</si>
  <si>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</si>
  <si>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</si>
  <si>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</si>
  <si>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</si>
  <si>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</si>
  <si>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</si>
  <si>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</si>
  <si>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</si>
  <si>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</si>
  <si>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</si>
  <si>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</si>
  <si>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</si>
  <si>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</si>
  <si>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</si>
  <si>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</si>
  <si>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</si>
  <si>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</si>
  <si>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</si>
  <si>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</si>
  <si>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</si>
  <si>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</si>
  <si>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</si>
  <si>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</si>
  <si>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</si>
  <si>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</si>
  <si>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</si>
  <si>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</si>
  <si>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</si>
  <si>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</si>
  <si>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</si>
  <si>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</si>
  <si>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</si>
  <si>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</si>
  <si>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</si>
  <si>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</si>
  <si>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</si>
  <si>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</si>
  <si>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</si>
  <si>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</si>
  <si>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</si>
  <si>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</si>
  <si>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</si>
  <si>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</si>
  <si>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</si>
  <si>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</si>
  <si>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</si>
  <si>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</si>
  <si>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</si>
  <si>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</si>
  <si>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</si>
  <si>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</si>
  <si>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</si>
  <si>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</si>
  <si>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</si>
  <si>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</si>
  <si>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</si>
  <si>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</si>
  <si>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</si>
  <si>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</si>
  <si>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</si>
  <si>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</si>
  <si>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</si>
  <si>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</si>
  <si>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</si>
  <si>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</si>
  <si>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</si>
  <si>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</si>
  <si>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</si>
  <si>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</si>
  <si>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</si>
  <si>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</si>
  <si>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</si>
  <si>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</si>
  <si>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</si>
  <si>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</si>
  <si>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</si>
  <si>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</si>
  <si>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</si>
  <si>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</si>
  <si>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</si>
  <si>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</si>
  <si>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</si>
  <si>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</si>
  <si>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</si>
  <si>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</si>
  <si>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</si>
  <si>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</si>
  <si>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</si>
  <si>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</si>
  <si>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</si>
  <si>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</si>
  <si>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</si>
  <si>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</si>
  <si>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</si>
  <si>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</si>
  <si>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</si>
  <si>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</si>
  <si>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</si>
  <si>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</si>
  <si>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</si>
  <si>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</si>
  <si>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</si>
  <si>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</si>
  <si>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</si>
  <si>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</si>
  <si>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</si>
  <si>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</si>
  <si>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</si>
  <si>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</si>
  <si>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</si>
  <si>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</si>
  <si>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</si>
  <si>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</si>
  <si>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</si>
  <si>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</si>
  <si>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</si>
  <si>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</si>
  <si>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</si>
  <si>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</si>
  <si>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</si>
  <si>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</si>
  <si>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</si>
  <si>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</si>
  <si>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</si>
  <si>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</si>
  <si>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</si>
  <si>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</si>
  <si>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</si>
  <si>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</si>
  <si>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</si>
  <si>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</si>
  <si>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</si>
  <si>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</si>
  <si>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</si>
  <si>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</si>
  <si>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</si>
  <si>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</si>
  <si>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</si>
  <si>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</si>
  <si>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</si>
  <si>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</si>
  <si>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</si>
  <si>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</si>
  <si>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</si>
  <si>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</si>
  <si>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</si>
  <si>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</si>
  <si>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</si>
  <si>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</si>
  <si>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</si>
  <si>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</si>
  <si>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</si>
  <si>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</si>
  <si>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</si>
  <si>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</si>
  <si>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</si>
  <si>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</si>
  <si>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</si>
  <si>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</si>
  <si>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</si>
  <si>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</si>
  <si>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</si>
  <si>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</si>
  <si>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</si>
  <si>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</si>
  <si>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</si>
  <si>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</si>
  <si>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</si>
  <si>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</si>
  <si>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</si>
  <si>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</si>
  <si>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</si>
  <si>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</si>
  <si>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</si>
  <si>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</si>
  <si>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</si>
  <si>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</si>
  <si>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</si>
  <si>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</si>
  <si>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</si>
  <si>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</si>
  <si>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</si>
  <si>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</si>
  <si>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</si>
  <si>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</si>
  <si>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</si>
  <si>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</si>
  <si>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</si>
  <si>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</si>
  <si>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</si>
  <si>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</si>
  <si>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</si>
  <si>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</si>
  <si>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</si>
  <si>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</si>
  <si>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</si>
  <si>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</si>
  <si>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</si>
  <si>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</si>
  <si>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</si>
  <si>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</si>
  <si>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</si>
  <si>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</si>
  <si>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</si>
  <si>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</si>
  <si>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</si>
  <si>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</si>
  <si>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</si>
  <si>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</si>
  <si>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</si>
  <si>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</si>
  <si>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</si>
  <si>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</si>
  <si>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</si>
  <si>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</si>
  <si>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</si>
  <si>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</si>
  <si>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</si>
  <si>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</si>
  <si>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</si>
  <si>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</si>
  <si>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</si>
  <si>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</si>
  <si>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</si>
  <si>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</si>
  <si>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</si>
  <si>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</si>
  <si>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</si>
  <si>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</si>
  <si>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</si>
  <si>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</si>
  <si>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</si>
  <si>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</si>
  <si>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</si>
  <si>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</si>
  <si>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</si>
  <si>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</si>
  <si>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</si>
  <si>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</si>
  <si>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</si>
  <si>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</si>
  <si>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</si>
  <si>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</si>
  <si>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</si>
  <si>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</si>
  <si>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</si>
  <si>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</si>
  <si>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</si>
  <si>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</si>
  <si>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</si>
  <si>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</si>
  <si>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</si>
  <si>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</si>
  <si>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</si>
  <si>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</si>
  <si>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</si>
  <si>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</si>
  <si>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</si>
  <si>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</si>
  <si>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</si>
  <si>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</si>
  <si>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</si>
  <si>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</si>
  <si>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</si>
  <si>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</si>
  <si>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</si>
  <si>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</si>
  <si>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</si>
  <si>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</si>
  <si>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</si>
  <si>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</si>
  <si>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</si>
  <si>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</si>
  <si>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</si>
  <si>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</si>
  <si>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</si>
  <si>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</si>
  <si>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</si>
  <si>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</si>
  <si>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</si>
  <si>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</si>
  <si>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</si>
  <si>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</si>
  <si>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</si>
  <si>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</si>
  <si>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</si>
  <si>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</si>
  <si>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</si>
  <si>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</si>
  <si>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</si>
  <si>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</si>
  <si>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</si>
  <si>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</si>
  <si>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</si>
  <si>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</si>
  <si>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</si>
  <si>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</si>
  <si>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</si>
  <si>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</si>
  <si>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</si>
  <si>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</si>
  <si>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</si>
  <si>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</si>
  <si>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</si>
  <si>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</si>
  <si>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</si>
  <si>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</si>
  <si>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</si>
  <si>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</si>
  <si>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</si>
  <si>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</si>
  <si>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</si>
  <si>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</si>
  <si>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</si>
  <si>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</si>
  <si>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</si>
  <si>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</si>
  <si>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</si>
  <si>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</si>
  <si>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</si>
  <si>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</si>
  <si>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</si>
  <si>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</si>
  <si>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</si>
  <si>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</si>
  <si>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</si>
  <si>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</si>
  <si>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</si>
  <si>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</si>
  <si>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</si>
  <si>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</si>
  <si>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</si>
  <si>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</si>
  <si>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</si>
  <si>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</si>
  <si>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</si>
  <si>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</si>
  <si>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</si>
  <si>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</si>
  <si>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</si>
  <si>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</si>
  <si>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</si>
  <si>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</si>
  <si>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</si>
  <si>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</si>
  <si>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</si>
  <si>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</si>
  <si>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</si>
  <si>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</si>
  <si>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</si>
  <si>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</si>
  <si>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</si>
  <si>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</si>
  <si>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</si>
  <si>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</si>
  <si>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</si>
  <si>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</si>
  <si>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</si>
  <si>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</si>
  <si>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</si>
  <si>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</si>
  <si>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</si>
  <si>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</si>
  <si>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</si>
  <si>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</si>
  <si>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</si>
  <si>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</si>
  <si>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</si>
  <si>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</si>
  <si>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</si>
  <si>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</si>
  <si>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</si>
  <si>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</si>
  <si>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</si>
  <si>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</si>
  <si>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</si>
  <si>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</si>
  <si>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</si>
  <si>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</si>
  <si>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</si>
  <si>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</si>
  <si>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</si>
  <si>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</si>
  <si>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</si>
  <si>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</si>
  <si>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</si>
  <si>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</si>
  <si>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</si>
  <si>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</si>
  <si>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</si>
  <si>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</si>
  <si>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</si>
  <si>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</si>
  <si>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</si>
  <si>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</si>
  <si>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</si>
  <si>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</si>
  <si>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</si>
  <si>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</si>
  <si>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</si>
  <si>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</si>
  <si>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</si>
  <si>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</si>
  <si>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</si>
  <si>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</si>
  <si>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</si>
  <si>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</si>
  <si>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</si>
  <si>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</si>
  <si>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</si>
  <si>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</si>
  <si>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</si>
  <si>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</si>
  <si>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</si>
  <si>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</si>
  <si>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</si>
  <si>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</si>
  <si>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</si>
  <si>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</si>
  <si>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</si>
  <si>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</si>
  <si>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</si>
  <si>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</si>
  <si>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</si>
  <si>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</si>
  <si>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</si>
  <si>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</si>
  <si>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</si>
  <si>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</si>
  <si>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</si>
  <si>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</si>
  <si>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</si>
  <si>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</si>
  <si>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</si>
  <si>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</si>
  <si>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</si>
  <si>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</si>
  <si>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</si>
  <si>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</si>
  <si>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</si>
  <si>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</si>
  <si>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</si>
  <si>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</si>
  <si>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</si>
  <si>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</si>
  <si>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</si>
  <si>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</si>
  <si>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</si>
  <si>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</si>
  <si>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</si>
  <si>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</si>
  <si>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</si>
  <si>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</si>
  <si>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</si>
  <si>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</si>
  <si>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</si>
  <si>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</si>
  <si>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</si>
  <si>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</si>
  <si>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</si>
  <si>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</si>
  <si>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</si>
  <si>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</si>
  <si>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</si>
  <si>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</si>
  <si>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</si>
  <si>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</si>
  <si>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</si>
  <si>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</si>
  <si>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</si>
  <si>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</si>
  <si>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</si>
  <si>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</si>
  <si>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</si>
  <si>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</si>
  <si>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</si>
  <si>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</si>
  <si>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</si>
  <si>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</si>
  <si>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</si>
  <si>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</si>
  <si>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</si>
  <si>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</si>
  <si>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</si>
  <si>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</si>
  <si>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</si>
  <si>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</si>
  <si>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</si>
  <si>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</si>
  <si>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</si>
  <si>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</si>
  <si>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</si>
  <si>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</si>
  <si>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</si>
  <si>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</si>
  <si>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</si>
  <si>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</si>
  <si>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</si>
  <si>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</si>
  <si>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</si>
  <si>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</si>
  <si>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</si>
  <si>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</si>
  <si>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</si>
  <si>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</si>
  <si>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</si>
  <si>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</si>
  <si>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</si>
  <si>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</si>
  <si>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</si>
  <si>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</si>
  <si>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</si>
  <si>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</si>
  <si>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</si>
  <si>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</si>
  <si>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</si>
  <si>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</si>
  <si>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</si>
  <si>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</si>
  <si>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</si>
  <si>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</si>
  <si>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</si>
  <si>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</si>
  <si>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</si>
  <si>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</si>
  <si>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</si>
  <si>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</si>
  <si>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</si>
  <si>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</si>
  <si>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</si>
  <si>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</si>
  <si>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</si>
  <si>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</si>
  <si>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</si>
  <si>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</si>
  <si>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</si>
  <si>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</si>
  <si>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</si>
  <si>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</si>
  <si>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</si>
  <si>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</si>
  <si>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</si>
  <si>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</si>
  <si>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</si>
  <si>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</si>
  <si>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</si>
  <si>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</si>
  <si>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</si>
  <si>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</si>
  <si>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</si>
  <si>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</si>
  <si>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</si>
  <si>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</si>
  <si>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</si>
  <si>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</si>
  <si>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</si>
  <si>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</si>
  <si>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</si>
  <si>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</si>
  <si>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</si>
  <si>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</si>
  <si>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</si>
  <si>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</si>
  <si>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</si>
  <si>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</si>
  <si>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</si>
  <si>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</si>
  <si>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</si>
  <si>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</si>
  <si>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</si>
  <si>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</si>
  <si>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</si>
  <si>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</si>
  <si>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</si>
  <si>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</si>
  <si>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</si>
  <si>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</si>
  <si>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</si>
  <si>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</si>
  <si>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</si>
  <si>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</si>
  <si>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</si>
  <si>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</si>
  <si>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</si>
  <si>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</si>
  <si>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</si>
  <si>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</si>
  <si>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</si>
  <si>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</si>
  <si>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</si>
  <si>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</si>
  <si>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</si>
  <si>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</si>
  <si>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</si>
  <si>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</si>
  <si>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</si>
  <si>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</si>
  <si>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</si>
  <si>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</si>
  <si>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</si>
  <si>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</si>
  <si>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</si>
  <si>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</si>
  <si>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</si>
  <si>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</si>
  <si>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</si>
  <si>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</si>
  <si>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</si>
  <si>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</si>
  <si>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</si>
  <si>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</si>
  <si>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</si>
  <si>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</si>
  <si>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</si>
  <si>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</si>
  <si>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</si>
  <si>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</si>
  <si>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</si>
  <si>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</si>
  <si>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</si>
  <si>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</si>
  <si>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</si>
  <si>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</si>
  <si>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</si>
  <si>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</si>
  <si>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</si>
  <si>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</si>
  <si>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</si>
  <si>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</si>
  <si>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</si>
  <si>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</si>
  <si>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</si>
  <si>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</si>
  <si>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</si>
  <si>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</si>
  <si>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</si>
  <si>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</si>
  <si>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</si>
  <si>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</si>
  <si>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</si>
  <si>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</si>
  <si>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</si>
  <si>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</si>
  <si>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</si>
  <si>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</si>
  <si>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</si>
  <si>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</si>
  <si>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</si>
  <si>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</si>
  <si>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</si>
  <si>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</si>
  <si>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</si>
  <si>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</si>
  <si>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</si>
  <si>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</si>
  <si>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</si>
  <si>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</si>
  <si>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</si>
  <si>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</si>
  <si>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</si>
  <si>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</si>
  <si>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</si>
  <si>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</si>
  <si>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</si>
  <si>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</si>
  <si>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</si>
  <si>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</si>
  <si>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</si>
  <si>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</si>
  <si>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</si>
  <si>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</si>
  <si>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</si>
  <si>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</si>
  <si>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</si>
  <si>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</si>
  <si>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</si>
  <si>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</si>
  <si>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</si>
  <si>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</si>
  <si>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</si>
  <si>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</si>
  <si>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</si>
  <si>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</si>
  <si>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</si>
  <si>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</si>
  <si>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</si>
  <si>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</si>
  <si>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</si>
  <si>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</si>
  <si>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</si>
  <si>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</si>
  <si>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</si>
  <si>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</si>
  <si>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</si>
  <si>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</si>
  <si>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</si>
  <si>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</si>
  <si>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</si>
  <si>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</si>
  <si>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</si>
  <si>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</si>
  <si>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</si>
  <si>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</si>
  <si>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</si>
  <si>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</si>
  <si>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</si>
  <si>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</si>
  <si>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</si>
  <si>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</si>
  <si>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</si>
  <si>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</si>
  <si>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</si>
  <si>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</si>
  <si>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</si>
  <si>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</si>
  <si>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</si>
  <si>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</si>
  <si>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</si>
  <si>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</si>
  <si>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</si>
  <si>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</si>
  <si>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</si>
  <si>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</si>
  <si>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</si>
  <si>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</si>
  <si>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</si>
  <si>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</si>
  <si>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</si>
  <si>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</si>
  <si>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</si>
  <si>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</si>
  <si>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</si>
  <si>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</si>
  <si>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</si>
  <si>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</si>
  <si>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</si>
  <si>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</si>
  <si>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</si>
  <si>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</si>
  <si>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</si>
  <si>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</si>
  <si>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</si>
  <si>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</si>
  <si>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</si>
  <si>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</si>
  <si>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</si>
  <si>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</si>
  <si>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</si>
  <si>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</si>
  <si>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</si>
  <si>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</si>
  <si>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</si>
  <si>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</si>
  <si>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</si>
  <si>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</si>
  <si>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</si>
  <si>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</si>
  <si>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</si>
  <si>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</si>
  <si>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</si>
  <si>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</si>
  <si>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</si>
  <si>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</si>
  <si>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</si>
  <si>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</si>
  <si>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</si>
  <si>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</si>
  <si>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</si>
  <si>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</si>
  <si>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</si>
  <si>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</si>
  <si>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</si>
  <si>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</si>
  <si>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</si>
  <si>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</si>
  <si>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</si>
  <si>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</si>
  <si>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</si>
  <si>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</si>
  <si>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</si>
  <si>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</si>
  <si>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</si>
  <si>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</si>
  <si>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</si>
  <si>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</si>
  <si>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</si>
  <si>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</si>
  <si>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</si>
  <si>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</si>
  <si>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</si>
  <si>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</si>
  <si>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</si>
  <si>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</si>
  <si>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</si>
  <si>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</si>
  <si>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</si>
  <si>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</si>
  <si>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</si>
  <si>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</si>
  <si>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</si>
  <si>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</si>
  <si>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</si>
  <si>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</si>
  <si>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</si>
  <si>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</si>
  <si>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</si>
  <si>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</si>
  <si>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</si>
  <si>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</si>
  <si>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</si>
  <si>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</si>
  <si>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</si>
  <si>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</si>
  <si>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</si>
  <si>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</si>
  <si>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</si>
  <si>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</si>
  <si>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</si>
  <si>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</si>
  <si>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</si>
  <si>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</si>
  <si>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</si>
  <si>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</si>
  <si>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</si>
  <si>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</si>
  <si>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</si>
  <si>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</si>
  <si>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</si>
  <si>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</si>
  <si>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</si>
  <si>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</si>
  <si>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</si>
  <si>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</si>
  <si>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</si>
  <si>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</si>
  <si>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</si>
  <si>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</si>
  <si>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</si>
  <si>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</si>
  <si>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</si>
  <si>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</si>
  <si>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</si>
  <si>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</si>
  <si>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</si>
  <si>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</si>
  <si>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</si>
  <si>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</si>
  <si>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</si>
  <si>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</si>
  <si>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</si>
  <si>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</si>
  <si>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</si>
  <si>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</si>
  <si>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</si>
  <si>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</si>
  <si>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</si>
  <si>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</si>
  <si>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</si>
  <si>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</si>
  <si>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</si>
  <si>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</si>
  <si>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</si>
  <si>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</si>
  <si>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</si>
  <si>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</si>
  <si>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</si>
  <si>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</si>
  <si>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</si>
  <si>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</si>
  <si>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</si>
  <si>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</si>
  <si>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</si>
  <si>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</si>
  <si>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</si>
  <si>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</si>
  <si>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</si>
  <si>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</si>
  <si>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</si>
  <si>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</si>
  <si>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</si>
  <si>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</si>
  <si>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</si>
  <si>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</si>
  <si>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</si>
  <si>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</si>
  <si>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</si>
  <si>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</si>
  <si>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</si>
  <si>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</si>
  <si>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</si>
  <si>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</si>
  <si>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</si>
  <si>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</si>
  <si>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</si>
  <si>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</si>
  <si>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</si>
  <si>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</si>
  <si>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</si>
  <si>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</si>
  <si>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</si>
  <si>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</si>
  <si>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</si>
  <si>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</si>
  <si>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</si>
  <si>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</si>
  <si>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</si>
  <si>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</si>
  <si>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</si>
  <si>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</si>
  <si>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</si>
  <si>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</si>
  <si>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</si>
  <si>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</si>
  <si>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</si>
  <si>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</si>
  <si>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</si>
  <si>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</si>
  <si>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</si>
  <si>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</si>
  <si>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</si>
  <si>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</si>
  <si>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</si>
  <si>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</si>
  <si>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</si>
  <si>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</si>
  <si>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</si>
  <si>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</si>
  <si>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</si>
  <si>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</si>
  <si>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</si>
  <si>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</si>
  <si>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</si>
  <si>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</si>
  <si>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</si>
  <si>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</si>
  <si>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</si>
  <si>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</si>
  <si>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</si>
  <si>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</si>
  <si>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</si>
  <si>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</si>
  <si>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</si>
  <si>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</si>
  <si>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</si>
  <si>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</si>
  <si>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</si>
  <si>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</si>
  <si>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</si>
  <si>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</si>
  <si>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</si>
  <si>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</si>
  <si>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</si>
  <si>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</si>
  <si>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</si>
  <si>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</si>
  <si>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</si>
  <si>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</si>
  <si>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</si>
  <si>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</si>
  <si>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</si>
  <si>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</si>
  <si>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</si>
  <si>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</si>
  <si>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</si>
  <si>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</si>
  <si>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</si>
  <si>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</si>
  <si>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</si>
  <si>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</si>
  <si>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</si>
  <si>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</si>
  <si>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</si>
  <si>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</si>
  <si>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</si>
  <si>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</si>
  <si>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</si>
  <si>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</si>
  <si>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</si>
  <si>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</si>
  <si>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</si>
  <si>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</si>
  <si>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</si>
  <si>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</si>
  <si>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</si>
  <si>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</si>
  <si>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</si>
  <si>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</si>
  <si>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</si>
  <si>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</si>
  <si>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</si>
  <si>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</si>
  <si>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</si>
  <si>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</si>
  <si>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</si>
  <si>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</si>
  <si>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</si>
  <si>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</si>
  <si>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</si>
  <si>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</si>
  <si>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</si>
  <si>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</si>
  <si>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</si>
  <si>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</si>
  <si>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</si>
  <si>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</si>
  <si>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</si>
  <si>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</si>
  <si>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</si>
  <si>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</si>
  <si>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</si>
  <si>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</si>
  <si>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</si>
  <si>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</si>
  <si>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</si>
  <si>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</si>
  <si>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</si>
  <si>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</si>
  <si>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</si>
  <si>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</si>
  <si>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</si>
  <si>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</si>
  <si>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</si>
  <si>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</si>
  <si>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</si>
  <si>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</si>
  <si>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</si>
  <si>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</si>
  <si>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</si>
  <si>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</si>
  <si>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</si>
  <si>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</si>
  <si>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</si>
  <si>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</si>
  <si>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</si>
  <si>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</si>
  <si>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</si>
  <si>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</si>
  <si>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</si>
  <si>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</si>
  <si>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</si>
  <si>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</si>
  <si>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</si>
  <si>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</si>
  <si>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</si>
  <si>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</si>
  <si>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</si>
  <si>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</si>
  <si>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</si>
  <si>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</si>
  <si>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</si>
  <si>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</si>
  <si>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</si>
  <si>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</si>
  <si>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</si>
  <si>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</si>
  <si>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</si>
  <si>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</si>
  <si>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</si>
  <si>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</si>
  <si>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</si>
  <si>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</si>
  <si>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</si>
  <si>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</si>
  <si>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</si>
  <si>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</si>
  <si>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</si>
  <si>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</si>
  <si>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</si>
  <si>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</si>
  <si>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</si>
  <si>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</si>
  <si>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</si>
  <si>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</si>
  <si>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</si>
  <si>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</si>
  <si>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</si>
  <si>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</si>
  <si>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</si>
  <si>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</si>
  <si>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</si>
  <si>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</si>
  <si>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</si>
  <si>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</si>
  <si>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</si>
  <si>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</si>
  <si>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</si>
  <si>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</si>
  <si>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</si>
  <si>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</si>
  <si>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</si>
  <si>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</si>
  <si>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</si>
  <si>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</si>
  <si>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</si>
  <si>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</si>
  <si>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</si>
  <si>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</si>
  <si>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</si>
  <si>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</si>
  <si>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</si>
  <si>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</si>
  <si>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</si>
  <si>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</si>
  <si>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</si>
  <si>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</si>
  <si>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</si>
  <si>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</si>
  <si>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</si>
  <si>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</si>
  <si>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</si>
  <si>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</si>
  <si>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</si>
  <si>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</si>
  <si>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</si>
  <si>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</si>
  <si>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</si>
  <si>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</si>
  <si>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</si>
  <si>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</si>
  <si>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</si>
  <si>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</si>
  <si>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</si>
  <si>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</si>
  <si>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</si>
  <si>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</si>
  <si>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</si>
  <si>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</si>
  <si>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</si>
  <si>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</si>
  <si>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</si>
  <si>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</si>
  <si>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</si>
  <si>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</si>
  <si>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</si>
  <si>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</si>
  <si>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</si>
  <si>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</si>
  <si>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</si>
  <si>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</si>
  <si>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</si>
  <si>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</si>
  <si>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</si>
  <si>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</si>
  <si>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</si>
  <si>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</si>
  <si>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</si>
  <si>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</si>
  <si>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</si>
  <si>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</si>
  <si>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</si>
  <si>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</si>
  <si>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</si>
  <si>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</si>
  <si>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</si>
  <si>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</si>
  <si>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</si>
  <si>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</si>
  <si>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</si>
  <si>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</si>
  <si>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</si>
  <si>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</si>
  <si>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</si>
  <si>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</si>
  <si>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</si>
  <si>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</si>
  <si>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</si>
  <si>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</si>
  <si>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</si>
  <si>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</si>
  <si>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</si>
  <si>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</si>
  <si>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</si>
  <si>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</si>
  <si>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</si>
  <si>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</si>
  <si>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</si>
  <si>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</si>
  <si>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</si>
  <si>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</si>
  <si>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</si>
  <si>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</si>
  <si>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</si>
  <si>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</si>
  <si>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</si>
  <si>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</si>
  <si>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</si>
  <si>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</si>
  <si>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</si>
  <si>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</si>
  <si>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</si>
  <si>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</si>
  <si>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</si>
  <si>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</si>
  <si>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</si>
  <si>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</si>
  <si>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</si>
  <si>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</si>
  <si>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</si>
  <si>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</si>
  <si>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</si>
  <si>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</si>
  <si>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</si>
  <si>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</si>
  <si>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</si>
  <si>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</si>
  <si>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</si>
  <si>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</si>
  <si>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</si>
  <si>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</si>
  <si>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</si>
  <si>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</si>
  <si>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</si>
  <si>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</si>
  <si>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</si>
  <si>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</si>
  <si>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</si>
  <si>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</si>
  <si>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</si>
  <si>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</si>
  <si>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</si>
  <si>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</si>
  <si>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</si>
  <si>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</si>
  <si>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</si>
  <si>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</si>
  <si>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</si>
  <si>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</si>
  <si>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</si>
  <si>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</si>
  <si>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</si>
  <si>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</si>
  <si>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</si>
  <si>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</si>
  <si>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</si>
  <si>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</si>
  <si>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</si>
  <si>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</si>
  <si>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</si>
  <si>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</si>
  <si>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</si>
  <si>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</si>
  <si>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</si>
  <si>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</si>
  <si>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</si>
  <si>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</si>
  <si>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</si>
  <si>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</si>
  <si>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</si>
  <si>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</si>
  <si>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</si>
  <si>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</si>
  <si>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</si>
  <si>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</si>
  <si>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</si>
  <si>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</si>
  <si>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</si>
  <si>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</si>
  <si>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</si>
  <si>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</si>
  <si>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</si>
  <si>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</si>
  <si>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</si>
  <si>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</si>
  <si>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</si>
  <si>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</si>
  <si>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</si>
  <si>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</si>
  <si>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</si>
  <si>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</si>
  <si>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</si>
  <si>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</si>
  <si>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</si>
  <si>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</si>
  <si>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</si>
  <si>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</si>
  <si>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</si>
  <si>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</si>
  <si>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</si>
  <si>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</si>
  <si>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</si>
  <si>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</si>
  <si>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</si>
  <si>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</si>
  <si>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</si>
  <si>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</si>
  <si>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</si>
  <si>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</si>
  <si>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</si>
  <si>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</si>
  <si>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</si>
  <si>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</si>
  <si>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</si>
  <si>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</si>
  <si>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</si>
  <si>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</si>
  <si>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</si>
  <si>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</si>
  <si>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</si>
  <si>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</si>
  <si>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</si>
  <si>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</si>
  <si>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</si>
  <si>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</si>
  <si>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</si>
  <si>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</si>
  <si>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</si>
  <si>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</si>
  <si>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</si>
  <si>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</si>
  <si>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</si>
  <si>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</si>
  <si>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</si>
  <si>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</si>
  <si>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</si>
  <si>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</si>
  <si>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</si>
  <si>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</si>
  <si>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</si>
  <si>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</si>
  <si>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</si>
  <si>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</si>
  <si>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</si>
  <si>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</si>
  <si>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</si>
  <si>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</si>
  <si>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</si>
  <si>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</si>
  <si>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</si>
  <si>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</si>
  <si>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</si>
  <si>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</si>
  <si>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</si>
  <si>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</si>
  <si>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</si>
  <si>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</si>
  <si>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</si>
  <si>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</si>
  <si>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</si>
  <si>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</si>
  <si>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</si>
  <si>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</si>
  <si>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</si>
  <si>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</si>
  <si>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</si>
  <si>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</si>
  <si>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</si>
  <si>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</si>
  <si>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</si>
  <si>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</si>
  <si>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</si>
  <si>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</si>
  <si>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</si>
  <si>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</si>
  <si>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</si>
  <si>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</si>
  <si>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</si>
  <si>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</si>
  <si>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</si>
  <si>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</si>
  <si>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</si>
  <si>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</si>
  <si>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</si>
  <si>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</si>
  <si>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</si>
  <si>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</si>
  <si>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</si>
  <si>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</si>
  <si>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</si>
  <si>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</si>
  <si>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</si>
  <si>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</si>
  <si>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</si>
  <si>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</si>
  <si>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</si>
  <si>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</si>
  <si>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</si>
  <si>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</si>
  <si>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</si>
  <si>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</si>
  <si>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</si>
  <si>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</si>
  <si>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</si>
  <si>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</si>
  <si>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</si>
  <si>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</si>
  <si>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</si>
  <si>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</si>
  <si>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</si>
  <si>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</si>
  <si>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</si>
  <si>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</si>
  <si>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</si>
  <si>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</si>
  <si>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</si>
  <si>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</si>
  <si>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</si>
  <si>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</si>
  <si>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</si>
  <si>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</si>
  <si>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</si>
  <si>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</si>
  <si>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</si>
  <si>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</si>
  <si>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</si>
  <si>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</si>
  <si>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</si>
  <si>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</si>
  <si>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</si>
  <si>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</si>
  <si>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</si>
  <si>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</si>
  <si>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</si>
  <si>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</si>
  <si>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</si>
  <si>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</si>
  <si>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</si>
  <si>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</si>
  <si>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</si>
  <si>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</si>
  <si>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</si>
  <si>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</si>
  <si>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</si>
  <si>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</si>
  <si>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</si>
  <si>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</si>
  <si>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</si>
  <si>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</si>
  <si>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</si>
  <si>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</si>
  <si>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</si>
  <si>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</si>
  <si>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</si>
  <si>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</si>
  <si>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</si>
  <si>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</si>
  <si>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</si>
  <si>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</si>
  <si>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</si>
  <si>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</si>
  <si>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</si>
  <si>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</si>
  <si>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</si>
  <si>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</si>
  <si>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</si>
  <si>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</si>
  <si>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</si>
  <si>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</si>
  <si>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</si>
  <si>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</si>
  <si>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</si>
  <si>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</si>
  <si>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</si>
  <si>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</si>
  <si>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</si>
  <si>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</si>
  <si>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</si>
  <si>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</si>
  <si>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</si>
  <si>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</si>
  <si>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</si>
  <si>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</si>
  <si>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</si>
  <si>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</si>
  <si>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</si>
  <si>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</si>
  <si>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</si>
  <si>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</si>
  <si>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</si>
  <si>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</si>
  <si>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</si>
  <si>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</si>
  <si>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</si>
  <si>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</si>
  <si>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</si>
  <si>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</si>
  <si>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</si>
  <si>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</si>
  <si>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</si>
  <si>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</si>
  <si>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</si>
  <si>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</si>
  <si>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</si>
  <si>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</si>
  <si>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</si>
  <si>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</si>
  <si>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</si>
  <si>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</si>
  <si>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</si>
  <si>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</si>
  <si>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</si>
  <si>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</si>
  <si>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</si>
  <si>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</si>
  <si>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</si>
  <si>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</si>
  <si>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</si>
  <si>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</si>
  <si>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</si>
  <si>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</si>
  <si>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</si>
  <si>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</si>
  <si>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</si>
  <si>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</si>
  <si>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</si>
  <si>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</si>
  <si>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</si>
  <si>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</si>
  <si>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</si>
  <si>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</si>
  <si>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</si>
  <si>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</si>
  <si>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</si>
  <si>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</si>
  <si>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</si>
  <si>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</si>
  <si>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</si>
  <si>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</si>
  <si>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</si>
  <si>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</si>
  <si>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</si>
  <si>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</si>
  <si>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</si>
  <si>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</si>
  <si>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</si>
  <si>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</si>
  <si>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</si>
  <si>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</si>
  <si>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</si>
  <si>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</si>
  <si>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</si>
  <si>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</si>
  <si>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</si>
  <si>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</si>
  <si>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</si>
  <si>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</si>
  <si>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</si>
  <si>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</si>
  <si>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</si>
  <si>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</si>
  <si>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</si>
  <si>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</si>
  <si>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</si>
  <si>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</si>
  <si>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</si>
  <si>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</si>
  <si>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</si>
  <si>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</si>
  <si>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</si>
  <si>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</si>
  <si>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</si>
  <si>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</si>
  <si>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</si>
  <si>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</si>
  <si>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</si>
  <si>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</si>
  <si>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</si>
  <si>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</si>
  <si>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</si>
  <si>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</si>
  <si>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</si>
  <si>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</si>
  <si>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</si>
  <si>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</si>
  <si>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</si>
  <si>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</si>
  <si>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</si>
  <si>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</si>
  <si>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</si>
  <si>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</si>
  <si>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</si>
  <si>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</si>
  <si>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</si>
  <si>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</si>
  <si>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</si>
  <si>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</si>
  <si>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</si>
  <si>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</si>
  <si>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</si>
  <si>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</si>
  <si>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</si>
  <si>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</si>
  <si>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</si>
  <si>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</si>
  <si>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</si>
  <si>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</si>
  <si>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</si>
  <si>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</si>
  <si>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</si>
  <si>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</si>
  <si>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</si>
  <si>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</si>
  <si>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</si>
  <si>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</si>
  <si>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</si>
  <si>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</si>
  <si>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</si>
  <si>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</si>
  <si>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</si>
  <si>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</si>
  <si>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</si>
  <si>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</si>
  <si>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</si>
  <si>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</si>
  <si>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</si>
  <si>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</si>
  <si>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</si>
  <si>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</si>
  <si>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</si>
  <si>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</si>
  <si>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</si>
  <si>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</si>
  <si>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</si>
  <si>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</si>
  <si>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</si>
  <si>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</si>
  <si>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</si>
  <si>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</si>
  <si>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</si>
  <si>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</si>
  <si>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</si>
  <si>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</si>
  <si>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</si>
  <si>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</si>
  <si>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</si>
  <si>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</si>
  <si>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</si>
  <si>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</si>
  <si>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</si>
  <si>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</si>
  <si>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</si>
  <si>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</si>
  <si>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</si>
  <si>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</si>
  <si>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</si>
  <si>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</si>
  <si>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</si>
  <si>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</si>
  <si>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</si>
  <si>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</si>
  <si>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</si>
  <si>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</si>
  <si>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</si>
  <si>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</si>
  <si>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</si>
  <si>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</si>
  <si>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</si>
  <si>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</si>
  <si>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</si>
  <si>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</si>
  <si>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</si>
  <si>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</si>
  <si>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</si>
  <si>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</si>
  <si>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</si>
  <si>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</si>
  <si>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</si>
  <si>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</si>
  <si>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</si>
  <si>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</si>
  <si>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</si>
  <si>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</si>
  <si>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</si>
  <si>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</si>
  <si>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</si>
  <si>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</si>
  <si>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</si>
  <si>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</si>
  <si>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</si>
  <si>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</si>
  <si>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</si>
  <si>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</si>
  <si>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</si>
  <si>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</si>
  <si>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</si>
  <si>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</si>
  <si>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</si>
  <si>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</si>
  <si>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</si>
  <si>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</si>
  <si>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</si>
  <si>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</si>
  <si>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</si>
  <si>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</si>
  <si>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</si>
  <si>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</si>
  <si>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</si>
  <si>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</si>
  <si>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</si>
  <si>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</si>
  <si>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</si>
  <si>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</si>
  <si>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</si>
  <si>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</si>
  <si>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</si>
  <si>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</si>
  <si>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</si>
  <si>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</si>
  <si>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</si>
  <si>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</si>
  <si>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</si>
  <si>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</si>
  <si>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</si>
  <si>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</si>
  <si>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</si>
  <si>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</si>
  <si>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</si>
  <si>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</si>
  <si>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</si>
  <si>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</si>
  <si>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</si>
  <si>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</si>
  <si>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</si>
  <si>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</si>
  <si>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</si>
  <si>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</si>
  <si>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</si>
  <si>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</si>
  <si>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</si>
  <si>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</si>
  <si>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</si>
  <si>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</si>
  <si>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</si>
  <si>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</si>
  <si>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</si>
  <si>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</si>
  <si>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</si>
  <si>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</si>
  <si>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</si>
  <si>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</si>
  <si>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</si>
  <si>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</si>
  <si>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</si>
  <si>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</si>
  <si>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</si>
  <si>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</si>
  <si>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</si>
  <si>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</si>
  <si>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</si>
  <si>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</si>
  <si>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</si>
  <si>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</si>
  <si>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</si>
  <si>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</si>
  <si>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</si>
  <si>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</si>
  <si>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</si>
  <si>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</si>
  <si>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</si>
  <si>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</si>
  <si>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</si>
  <si>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</si>
  <si>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</si>
  <si>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</si>
  <si>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</si>
  <si>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</si>
  <si>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</si>
  <si>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</si>
  <si>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</si>
  <si>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</si>
  <si>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</si>
  <si>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</si>
  <si>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</si>
  <si>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</si>
  <si>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</si>
  <si>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</si>
  <si>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</si>
  <si>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</si>
  <si>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</si>
  <si>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</si>
  <si>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</si>
  <si>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</si>
  <si>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</si>
  <si>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</si>
  <si>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</si>
  <si>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</si>
  <si>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</si>
  <si>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</si>
  <si>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</si>
  <si>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</si>
  <si>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</si>
  <si>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</si>
  <si>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</si>
  <si>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</si>
  <si>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</si>
  <si>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</si>
  <si>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</si>
  <si>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</si>
  <si>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</si>
  <si>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</si>
  <si>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</si>
  <si>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</si>
  <si>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</si>
  <si>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</si>
  <si>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</si>
  <si>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</si>
  <si>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</si>
  <si>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</si>
  <si>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</si>
  <si>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</si>
  <si>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</si>
  <si>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</si>
  <si>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</si>
  <si>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</si>
  <si>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</si>
  <si>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</si>
  <si>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</si>
  <si>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</si>
  <si>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</si>
  <si>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</si>
  <si>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</si>
  <si>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</si>
  <si>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</si>
  <si>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</si>
  <si>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</si>
  <si>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</si>
  <si>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</si>
  <si>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</si>
  <si>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</si>
  <si>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</si>
  <si>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</si>
  <si>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</si>
  <si>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</si>
  <si>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</si>
  <si>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</si>
  <si>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</si>
  <si>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</si>
  <si>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</si>
  <si>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</si>
  <si>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</si>
  <si>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</si>
  <si>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</si>
  <si>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</si>
  <si>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</si>
  <si>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</si>
  <si>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</si>
  <si>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</si>
  <si>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</si>
  <si>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</si>
  <si>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</si>
  <si>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</si>
  <si>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</si>
  <si>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</si>
  <si>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</si>
  <si>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</si>
  <si>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</si>
  <si>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</si>
  <si>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</si>
  <si>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</si>
  <si>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</si>
  <si>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</si>
  <si>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</si>
  <si>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</si>
  <si>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</si>
  <si>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</si>
  <si>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</si>
  <si>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</si>
  <si>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</si>
  <si>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</si>
  <si>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</si>
  <si>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</si>
  <si>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</si>
  <si>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</si>
  <si>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</si>
  <si>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</si>
  <si>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</si>
  <si>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</si>
  <si>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</si>
  <si>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</si>
  <si>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</si>
  <si>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</si>
  <si>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</si>
  <si>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</si>
  <si>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</si>
  <si>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</si>
  <si>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</si>
  <si>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</si>
  <si>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</si>
  <si>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</si>
  <si>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</si>
  <si>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</si>
  <si>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</si>
  <si>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</si>
  <si>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</si>
  <si>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</si>
  <si>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</si>
  <si>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</si>
  <si>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</si>
  <si>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</si>
  <si>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</si>
  <si>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</si>
  <si>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</si>
  <si>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</si>
  <si>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</si>
  <si>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</si>
  <si>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</si>
  <si>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</si>
  <si>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</si>
  <si>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</si>
  <si>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</si>
  <si>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</si>
  <si>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</si>
  <si>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</si>
  <si>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</si>
  <si>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</si>
  <si>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</si>
  <si>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</si>
  <si>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</si>
  <si>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</si>
  <si>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</si>
  <si>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</si>
  <si>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</si>
  <si>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</si>
  <si>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</si>
  <si>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</si>
  <si>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</si>
  <si>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</si>
  <si>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</si>
  <si>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</si>
  <si>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</si>
  <si>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</si>
  <si>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</si>
  <si>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</si>
  <si>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</si>
  <si>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</si>
  <si>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</si>
  <si>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</si>
  <si>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</si>
  <si>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</si>
  <si>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</si>
  <si>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</si>
  <si>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</si>
  <si>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</si>
  <si>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</si>
  <si>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</si>
  <si>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</si>
  <si>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</si>
  <si>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</si>
  <si>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</si>
  <si>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</si>
  <si>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</si>
  <si>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</si>
  <si>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</si>
  <si>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</si>
  <si>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</si>
  <si>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</si>
  <si>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</si>
  <si>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</si>
  <si>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</si>
  <si>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</si>
  <si>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</si>
  <si>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</si>
  <si>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</si>
  <si>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</si>
  <si>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</si>
  <si>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</si>
  <si>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</si>
  <si>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</si>
  <si>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</si>
  <si>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</si>
  <si>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</si>
  <si>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</si>
  <si>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</si>
  <si>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</si>
  <si>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</si>
  <si>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</si>
  <si>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</si>
  <si>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</si>
  <si>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</si>
  <si>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</si>
  <si>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</si>
  <si>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</si>
  <si>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</si>
  <si>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</si>
  <si>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</si>
  <si>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</si>
  <si>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</si>
  <si>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</si>
  <si>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</si>
  <si>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</si>
  <si>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</si>
  <si>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</si>
  <si>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</si>
  <si>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</si>
  <si>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</si>
  <si>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</si>
  <si>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</si>
  <si>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</si>
  <si>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</si>
  <si>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</si>
  <si>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</si>
  <si>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</si>
  <si>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</si>
  <si>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</si>
  <si>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</si>
  <si>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</si>
  <si>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</si>
  <si>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</si>
  <si>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</si>
  <si>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</si>
  <si>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</si>
  <si>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</si>
  <si>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</si>
  <si>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</si>
  <si>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</si>
  <si>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</si>
  <si>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</si>
  <si>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</si>
  <si>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</si>
  <si>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</si>
  <si>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</si>
  <si>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</si>
  <si>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</si>
  <si>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</si>
  <si>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</si>
  <si>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</si>
  <si>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</si>
  <si>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</si>
  <si>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</si>
  <si>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</si>
  <si>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</si>
  <si>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</si>
  <si>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</si>
  <si>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</si>
  <si>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</si>
  <si>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</si>
  <si>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</si>
  <si>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</si>
  <si>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</si>
  <si>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</si>
  <si>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</si>
  <si>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</si>
  <si>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</si>
  <si>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</si>
  <si>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</si>
  <si>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</si>
  <si>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</si>
  <si>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</si>
  <si>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</si>
  <si>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</si>
  <si>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</si>
  <si>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</si>
  <si>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</si>
  <si>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</si>
  <si>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</si>
  <si>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</si>
  <si>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</si>
  <si>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</si>
  <si>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</si>
  <si>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</si>
  <si>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</si>
  <si>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</si>
  <si>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</si>
  <si>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</si>
  <si>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</si>
  <si>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</si>
  <si>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</si>
  <si>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</si>
  <si>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</si>
  <si>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</si>
  <si>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</si>
  <si>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</si>
  <si>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</si>
  <si>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</si>
  <si>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</si>
  <si>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</si>
  <si>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</si>
  <si>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</si>
  <si>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</si>
  <si>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</si>
  <si>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</si>
  <si>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</si>
  <si>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</si>
  <si>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</si>
  <si>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</si>
  <si>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</si>
  <si>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</si>
  <si>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</si>
  <si>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</si>
  <si>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</si>
  <si>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</si>
  <si>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</si>
  <si>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</si>
  <si>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</si>
  <si>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</si>
  <si>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</si>
  <si>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</si>
  <si>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</si>
  <si>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</si>
  <si>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</si>
  <si>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</si>
  <si>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</si>
  <si>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</si>
  <si>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</si>
  <si>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</si>
  <si>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</si>
  <si>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</si>
  <si>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</si>
  <si>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</si>
  <si>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</si>
  <si>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</si>
  <si>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</si>
  <si>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</si>
  <si>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</si>
  <si>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</si>
  <si>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</si>
  <si>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</si>
  <si>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</si>
  <si>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</si>
  <si>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</si>
  <si>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</si>
  <si>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</si>
  <si>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</si>
  <si>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</si>
  <si>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</si>
  <si>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</si>
  <si>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</si>
  <si>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</si>
  <si>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</si>
  <si>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</si>
  <si>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</si>
  <si>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</si>
  <si>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</si>
  <si>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</si>
  <si>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</si>
  <si>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</si>
  <si>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</si>
  <si>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</si>
  <si>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</si>
  <si>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</si>
  <si>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</si>
  <si>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</si>
  <si>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</si>
  <si>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</si>
  <si>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</si>
  <si>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</si>
  <si>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</si>
  <si>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</si>
  <si>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</si>
  <si>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</si>
  <si>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</si>
  <si>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</si>
  <si>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</si>
  <si>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</si>
  <si>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</si>
  <si>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</si>
  <si>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</si>
  <si>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</si>
  <si>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</si>
  <si>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</si>
  <si>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</si>
  <si>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</si>
  <si>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</si>
  <si>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</si>
  <si>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</si>
  <si>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</si>
  <si>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</si>
  <si>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</si>
  <si>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</si>
  <si>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</si>
  <si>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</si>
  <si>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</si>
  <si>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</si>
  <si>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</si>
  <si>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</si>
  <si>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</si>
  <si>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</si>
  <si>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</si>
  <si>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</si>
  <si>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</si>
  <si>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</si>
  <si>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</si>
  <si>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</si>
  <si>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</si>
  <si>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</si>
  <si>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</si>
  <si>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</si>
  <si>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</si>
  <si>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</si>
  <si>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</si>
  <si>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</si>
  <si>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</si>
  <si>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</si>
  <si>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</si>
  <si>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</si>
  <si>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</si>
  <si>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</si>
  <si>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</si>
  <si>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</si>
  <si>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</si>
  <si>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</si>
  <si>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</si>
  <si>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</si>
  <si>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</si>
  <si>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</si>
  <si>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</si>
  <si>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</si>
  <si>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</si>
  <si>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</si>
  <si>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</si>
  <si>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</si>
  <si>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</si>
  <si>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</si>
  <si>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</si>
  <si>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</si>
  <si>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</si>
  <si>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</si>
  <si>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</si>
  <si>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</si>
  <si>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</si>
  <si>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</si>
  <si>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</si>
  <si>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</si>
  <si>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</si>
  <si>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</si>
  <si>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</si>
  <si>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</si>
  <si>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</si>
  <si>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</si>
  <si>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</si>
  <si>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</si>
  <si>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</si>
  <si>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</si>
  <si>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</si>
  <si>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</si>
  <si>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</si>
  <si>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</si>
  <si>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</si>
  <si>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</si>
  <si>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</si>
  <si>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</si>
  <si>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</si>
  <si>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</si>
  <si>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</si>
  <si>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</si>
  <si>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</si>
  <si>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</si>
  <si>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</si>
  <si>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</si>
  <si>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</si>
  <si>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</si>
  <si>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</si>
  <si>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</si>
  <si>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</si>
  <si>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</si>
  <si>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</si>
  <si>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</si>
  <si>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</si>
  <si>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</si>
  <si>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</si>
  <si>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</si>
  <si>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</si>
  <si>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</si>
  <si>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</si>
  <si>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</si>
  <si>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</si>
  <si>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</si>
  <si>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</si>
  <si>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</si>
  <si>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</si>
  <si>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</si>
  <si>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</si>
  <si>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</si>
  <si>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</si>
  <si>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</si>
  <si>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</si>
  <si>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</si>
  <si>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</si>
  <si>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</si>
  <si>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</si>
  <si>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</si>
  <si>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</si>
  <si>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</si>
  <si>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</si>
  <si>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</si>
  <si>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</si>
  <si>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</si>
  <si>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</si>
  <si>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</si>
  <si>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</si>
  <si>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</si>
  <si>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</si>
  <si>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</si>
  <si>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</si>
  <si>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</si>
  <si>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</si>
  <si>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</si>
  <si>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</si>
  <si>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</si>
  <si>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</si>
  <si>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</si>
  <si>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</si>
  <si>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</si>
  <si>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</si>
  <si>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</si>
  <si>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</si>
  <si>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</si>
  <si>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</si>
  <si>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</si>
  <si>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</si>
  <si>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</si>
  <si>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</si>
  <si>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</si>
  <si>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</si>
  <si>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</si>
  <si>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</si>
  <si>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</si>
  <si>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</si>
  <si>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</si>
  <si>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</si>
  <si>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</si>
  <si>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</si>
  <si>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</si>
  <si>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</si>
  <si>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</si>
  <si>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</si>
  <si>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</si>
  <si>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</si>
  <si>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</si>
  <si>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</si>
  <si>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</si>
  <si>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</si>
  <si>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</si>
  <si>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</si>
  <si>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</si>
  <si>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</si>
  <si>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</si>
  <si>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</si>
  <si>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</si>
  <si>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</si>
  <si>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</si>
  <si>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</si>
  <si>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</si>
  <si>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</si>
  <si>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</si>
  <si>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</si>
  <si>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</si>
  <si>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</si>
  <si>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</si>
  <si>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</si>
  <si>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</si>
  <si>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</si>
  <si>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</si>
  <si>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</si>
  <si>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</si>
  <si>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</si>
  <si>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</si>
  <si>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</si>
  <si>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</si>
  <si>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</si>
  <si>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</si>
  <si>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</si>
  <si>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</si>
  <si>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</si>
  <si>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</si>
  <si>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</si>
  <si>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</si>
  <si>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</si>
  <si>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</si>
  <si>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</si>
  <si>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</si>
  <si>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</si>
  <si>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</si>
  <si>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</si>
  <si>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</si>
  <si>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</si>
  <si>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</si>
  <si>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</si>
  <si>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</si>
  <si>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</si>
  <si>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</si>
  <si>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</si>
  <si>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</si>
  <si>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</si>
  <si>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</si>
  <si>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</si>
  <si>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</si>
  <si>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</si>
  <si>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</si>
  <si>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</si>
  <si>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</si>
  <si>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</si>
  <si>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</si>
  <si>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</si>
  <si>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</si>
  <si>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</si>
  <si>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</si>
  <si>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</si>
  <si>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</si>
  <si>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</si>
  <si>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</si>
  <si>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</si>
  <si>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</si>
  <si>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</si>
  <si>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</si>
  <si>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</si>
  <si>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</si>
  <si>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</si>
  <si>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</si>
  <si>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</si>
  <si>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</si>
  <si>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</si>
  <si>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</si>
  <si>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</si>
  <si>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</si>
  <si>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</si>
  <si>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</si>
  <si>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</si>
  <si>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</si>
  <si>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</si>
  <si>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</si>
  <si>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</si>
  <si>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</si>
  <si>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</si>
  <si>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</si>
  <si>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</si>
  <si>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</si>
  <si>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</si>
  <si>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</si>
  <si>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</si>
  <si>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</si>
  <si>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</si>
  <si>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</si>
  <si>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</si>
  <si>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</si>
  <si>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</si>
  <si>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</si>
  <si>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</si>
  <si>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</si>
  <si>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</si>
  <si>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</si>
  <si>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</si>
  <si>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</si>
  <si>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</si>
  <si>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</si>
  <si>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</si>
  <si>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</si>
  <si>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</si>
  <si>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</si>
  <si>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</si>
  <si>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</si>
  <si>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</si>
  <si>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</si>
  <si>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</si>
  <si>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</si>
  <si>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</si>
  <si>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</si>
  <si>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</si>
  <si>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</si>
  <si>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</si>
  <si>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</si>
  <si>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</si>
  <si>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</si>
  <si>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</si>
  <si>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</si>
  <si>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</si>
  <si>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</si>
  <si>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</si>
  <si>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</si>
  <si>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</si>
  <si>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</si>
  <si>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</si>
  <si>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</si>
  <si>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</si>
  <si>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</si>
  <si>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</si>
  <si>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</si>
  <si>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</si>
  <si>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</si>
  <si>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</si>
  <si>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</si>
  <si>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</si>
  <si>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</si>
  <si>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</si>
  <si>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</si>
  <si>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</si>
  <si>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</si>
  <si>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</si>
  <si>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</si>
  <si>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</si>
  <si>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</si>
  <si>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</si>
  <si>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</si>
  <si>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</si>
  <si>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</si>
  <si>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</si>
  <si>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</si>
  <si>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</si>
  <si>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</si>
  <si>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</si>
  <si>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</si>
  <si>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</si>
  <si>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</si>
  <si>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</si>
  <si>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</si>
  <si>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</si>
  <si>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</si>
  <si>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</si>
  <si>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</si>
  <si>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</si>
  <si>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</si>
  <si>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</si>
  <si>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</si>
  <si>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</si>
  <si>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</si>
  <si>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</si>
  <si>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</si>
  <si>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</si>
  <si>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</si>
  <si>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</si>
  <si>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</si>
  <si>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</si>
  <si>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</si>
  <si>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</si>
  <si>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</si>
  <si>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</si>
  <si>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</si>
  <si>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</si>
  <si>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</si>
  <si>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</si>
  <si>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</si>
  <si>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</si>
  <si>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</si>
  <si>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</si>
  <si>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</si>
  <si>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</si>
  <si>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</si>
  <si>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</si>
  <si>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</si>
  <si>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</si>
  <si>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</si>
  <si>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</si>
  <si>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</si>
  <si>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</si>
  <si>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</si>
  <si>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</si>
  <si>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</si>
  <si>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</si>
  <si>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</si>
  <si>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</si>
  <si>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</si>
  <si>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</si>
  <si>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</si>
  <si>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</si>
  <si>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</si>
  <si>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</si>
  <si>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</si>
  <si>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</si>
  <si>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</si>
  <si>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</si>
  <si>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</si>
  <si>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</si>
  <si>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</si>
  <si>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</si>
  <si>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</si>
  <si>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</si>
  <si>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</si>
  <si>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</si>
  <si>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</si>
  <si>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</si>
  <si>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</si>
  <si>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</si>
  <si>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</si>
  <si>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</si>
  <si>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</si>
  <si>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</si>
  <si>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</si>
  <si>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</si>
  <si>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</si>
  <si>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</si>
  <si>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</si>
  <si>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</si>
  <si>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</si>
  <si>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</si>
  <si>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</si>
  <si>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</si>
  <si>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</si>
  <si>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</si>
  <si>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</si>
  <si>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</si>
  <si>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</si>
  <si>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</si>
  <si>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</si>
  <si>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</si>
  <si>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</si>
  <si>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</si>
  <si>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</si>
  <si>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</si>
  <si>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</si>
  <si>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</si>
  <si>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</si>
  <si>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</si>
  <si>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</si>
  <si>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</si>
  <si>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</si>
  <si>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</si>
  <si>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</si>
  <si>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</si>
  <si>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</si>
  <si>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</si>
  <si>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</si>
  <si>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</si>
  <si>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</si>
  <si>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</si>
  <si>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</si>
  <si>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</si>
  <si>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</si>
  <si>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</si>
  <si>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</si>
  <si>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</si>
  <si>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</si>
  <si>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</si>
  <si>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</si>
  <si>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</si>
  <si>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</si>
  <si>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</si>
  <si>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</si>
  <si>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</si>
  <si>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</si>
  <si>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</si>
  <si>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</si>
  <si>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</si>
  <si>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</si>
  <si>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</si>
  <si>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</si>
  <si>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</si>
  <si>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</si>
  <si>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</si>
  <si>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</si>
  <si>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</si>
  <si>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</si>
  <si>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</si>
  <si>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</si>
  <si>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</si>
  <si>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</si>
  <si>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</si>
  <si>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</si>
  <si>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</si>
  <si>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</si>
  <si>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</si>
  <si>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</si>
  <si>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</si>
  <si>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</si>
  <si>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</si>
  <si>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</si>
  <si>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</si>
  <si>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</si>
  <si>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</si>
  <si>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</si>
  <si>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</si>
  <si>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</si>
  <si>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</si>
  <si>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</si>
  <si>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</si>
  <si>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</si>
  <si>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</si>
  <si>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</si>
  <si>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</si>
  <si>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</si>
  <si>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</si>
  <si>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</si>
  <si>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</si>
  <si>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</si>
  <si>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</si>
  <si>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</si>
  <si>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</si>
  <si>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</si>
  <si>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</si>
  <si>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</si>
  <si>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</si>
  <si>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</si>
  <si>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</si>
  <si>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</si>
  <si>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</si>
  <si>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</si>
  <si>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</si>
  <si>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</si>
  <si>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</si>
  <si>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</si>
  <si>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</si>
  <si>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</si>
  <si>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</si>
  <si>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</si>
  <si>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</si>
  <si>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</si>
  <si>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</si>
  <si>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</si>
  <si>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</si>
  <si>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</si>
  <si>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</si>
  <si>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</si>
  <si>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</si>
  <si>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</si>
  <si>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</si>
  <si>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</si>
  <si>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</si>
  <si>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</si>
  <si>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</si>
  <si>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</si>
  <si>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</si>
  <si>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</si>
  <si>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</si>
  <si>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</si>
  <si>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</si>
  <si>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</si>
  <si>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</si>
  <si>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</si>
  <si>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</si>
  <si>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</si>
  <si>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</si>
  <si>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</si>
  <si>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</si>
  <si>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</si>
  <si>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</si>
  <si>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</si>
  <si>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</si>
  <si>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</si>
  <si>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</si>
  <si>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</si>
  <si>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</si>
  <si>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</si>
  <si>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</si>
  <si>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</si>
  <si>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</si>
  <si>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</si>
  <si>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</si>
  <si>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</si>
  <si>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</si>
  <si>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</si>
  <si>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</si>
  <si>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</si>
  <si>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</si>
  <si>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</si>
  <si>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</si>
  <si>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</si>
  <si>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</si>
  <si>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</si>
  <si>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</si>
  <si>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</si>
  <si>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</si>
  <si>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</si>
  <si>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</si>
  <si>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</si>
  <si>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</si>
  <si>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</si>
  <si>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</si>
  <si>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</si>
  <si>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</si>
  <si>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</si>
  <si>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</si>
  <si>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</si>
  <si>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</si>
  <si>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</si>
  <si>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</si>
  <si>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</si>
  <si>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</si>
  <si>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</si>
  <si>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</si>
  <si>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</si>
  <si>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</si>
  <si>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</si>
  <si>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</si>
  <si>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</si>
  <si>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</si>
  <si>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</si>
  <si>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</si>
  <si>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</si>
  <si>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</si>
  <si>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</si>
  <si>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</si>
  <si>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</si>
  <si>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</si>
  <si>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</si>
  <si>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</si>
  <si>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</si>
  <si>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</si>
  <si>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</si>
  <si>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</si>
  <si>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</si>
  <si>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</si>
  <si>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</si>
  <si>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</si>
  <si>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</si>
  <si>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</si>
  <si>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</si>
  <si>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</si>
  <si>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</si>
  <si>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</si>
  <si>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</si>
  <si>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</si>
  <si>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</si>
  <si>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</si>
  <si>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</si>
  <si>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</si>
  <si>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</si>
  <si>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</si>
  <si>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</si>
  <si>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</si>
  <si>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</si>
  <si>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</si>
  <si>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</si>
  <si>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</si>
  <si>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</si>
  <si>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</si>
  <si>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</si>
  <si>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</si>
  <si>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</si>
  <si>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</si>
  <si>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</si>
  <si>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</si>
  <si>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</si>
  <si>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</si>
  <si>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</si>
  <si>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</si>
  <si>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</si>
  <si>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</si>
  <si>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</si>
  <si>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</si>
  <si>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</si>
  <si>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</si>
  <si>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</si>
  <si>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</si>
  <si>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</si>
  <si>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</si>
  <si>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</si>
  <si>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</si>
  <si>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</si>
  <si>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</si>
  <si>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</si>
  <si>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</si>
  <si>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</si>
  <si>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</si>
  <si>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</si>
  <si>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</si>
  <si>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</si>
  <si>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</si>
  <si>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</si>
  <si>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</si>
  <si>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</si>
  <si>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</si>
  <si>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</si>
  <si>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</si>
  <si>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</si>
  <si>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</si>
  <si>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</si>
  <si>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</si>
  <si>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</si>
  <si>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</si>
  <si>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</si>
  <si>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</si>
  <si>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</si>
  <si>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</si>
  <si>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</si>
  <si>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</si>
  <si>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</si>
  <si>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</si>
  <si>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</si>
  <si>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</si>
  <si>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</si>
  <si>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</si>
  <si>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</si>
  <si>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</si>
  <si>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</si>
  <si>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</si>
  <si>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</si>
  <si>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</si>
  <si>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</si>
  <si>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</si>
  <si>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</si>
  <si>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</si>
  <si>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</si>
  <si>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</si>
  <si>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</si>
  <si>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</si>
  <si>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</si>
  <si>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</si>
  <si>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</si>
  <si>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</si>
  <si>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</si>
  <si>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</si>
  <si>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</si>
  <si>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</si>
  <si>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</si>
  <si>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</si>
  <si>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</si>
  <si>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</si>
  <si>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</si>
  <si>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</si>
  <si>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</si>
  <si>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</si>
  <si>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</si>
  <si>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</si>
  <si>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</si>
  <si>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</si>
  <si>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</si>
  <si>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</si>
  <si>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</si>
  <si>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</si>
  <si>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</si>
  <si>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</si>
  <si>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</si>
  <si>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</si>
  <si>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</si>
  <si>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</si>
  <si>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</si>
  <si>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</si>
  <si>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</si>
  <si>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</si>
  <si>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</si>
  <si>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</si>
  <si>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</si>
  <si>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</si>
  <si>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</si>
  <si>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</si>
  <si>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</si>
  <si>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</si>
  <si>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</si>
  <si>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</si>
  <si>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</si>
  <si>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</si>
  <si>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</si>
  <si>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</si>
  <si>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</si>
  <si>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</si>
  <si>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</si>
  <si>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</si>
  <si>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</si>
  <si>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</si>
  <si>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</si>
  <si>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</si>
  <si>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</si>
  <si>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</si>
  <si>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</si>
  <si>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</si>
  <si>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</si>
  <si>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</si>
  <si>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</si>
  <si>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</si>
  <si>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</si>
  <si>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</si>
  <si>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</si>
  <si>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</si>
  <si>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</si>
  <si>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</si>
  <si>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</si>
  <si>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</si>
  <si>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</si>
  <si>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</si>
  <si>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</si>
  <si>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</si>
  <si>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</si>
  <si>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</si>
  <si>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</si>
  <si>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</si>
  <si>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</si>
  <si>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</si>
  <si>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</si>
  <si>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</si>
  <si>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</si>
  <si>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</si>
  <si>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</si>
  <si>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</si>
  <si>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</si>
  <si>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</si>
  <si>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</si>
  <si>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</si>
  <si>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</si>
  <si>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</si>
  <si>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</si>
  <si>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</si>
  <si>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</si>
  <si>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</si>
  <si>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</si>
  <si>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</si>
  <si>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</si>
  <si>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</si>
  <si>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</si>
  <si>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</si>
  <si>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</si>
  <si>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</si>
  <si>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</si>
  <si>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</si>
  <si>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</si>
  <si>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</si>
  <si>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</si>
  <si>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</si>
  <si>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</si>
  <si>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</si>
  <si>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</si>
  <si>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</si>
  <si>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</si>
  <si>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</si>
  <si>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</si>
  <si>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</si>
  <si>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</si>
  <si>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</si>
  <si>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</si>
  <si>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</si>
  <si>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</si>
  <si>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</si>
  <si>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</si>
  <si>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</si>
  <si>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</si>
  <si>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</si>
  <si>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</si>
  <si>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</si>
  <si>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</si>
  <si>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</si>
  <si>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</si>
  <si>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</si>
  <si>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</si>
  <si>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</si>
  <si>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</si>
  <si>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</si>
  <si>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</si>
  <si>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</si>
  <si>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</si>
  <si>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</si>
  <si>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</si>
  <si>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</si>
  <si>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</si>
  <si>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</si>
  <si>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</si>
  <si>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</si>
  <si>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</si>
  <si>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</si>
  <si>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</si>
  <si>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</si>
  <si>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</si>
  <si>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</si>
  <si>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</si>
  <si>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</si>
  <si>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</si>
  <si>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</si>
  <si>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</si>
  <si>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</si>
  <si>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</si>
  <si>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</si>
  <si>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</si>
  <si>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</si>
  <si>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</si>
  <si>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</si>
  <si>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</si>
  <si>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</si>
  <si>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</si>
  <si>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</si>
  <si>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</si>
  <si>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</si>
  <si>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</si>
  <si>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</si>
  <si>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</si>
  <si>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</si>
  <si>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</si>
  <si>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</si>
  <si>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</si>
  <si>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</si>
  <si>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</si>
  <si>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</si>
  <si>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</si>
  <si>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</si>
  <si>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</si>
  <si>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</si>
  <si>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</si>
  <si>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</si>
  <si>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</si>
  <si>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</si>
  <si>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</si>
  <si>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</si>
  <si>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</si>
  <si>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</si>
  <si>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</si>
  <si>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</si>
  <si>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</si>
  <si>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</si>
  <si>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</si>
  <si>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</si>
  <si>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</si>
  <si>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</si>
  <si>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</si>
  <si>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</si>
  <si>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</si>
  <si>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</si>
  <si>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</si>
  <si>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</si>
  <si>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</si>
  <si>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</si>
  <si>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</si>
  <si>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</si>
  <si>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</si>
  <si>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</si>
  <si>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</si>
  <si>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</si>
  <si>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</si>
  <si>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</si>
  <si>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</si>
  <si>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</si>
  <si>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</si>
  <si>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</si>
  <si>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</si>
  <si>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</si>
  <si>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</si>
  <si>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</si>
  <si>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</si>
  <si>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</si>
  <si>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</si>
  <si>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</si>
  <si>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</si>
  <si>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</si>
  <si>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</si>
  <si>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</si>
  <si>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</si>
  <si>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</si>
  <si>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</si>
  <si>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</si>
  <si>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</si>
  <si>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</si>
  <si>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</si>
  <si>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</si>
  <si>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</si>
  <si>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</si>
  <si>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</si>
  <si>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</si>
  <si>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</si>
  <si>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</si>
  <si>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</si>
  <si>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</si>
  <si>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</si>
  <si>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</si>
  <si>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</si>
  <si>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</si>
  <si>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</si>
  <si>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</si>
  <si>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</si>
  <si>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</si>
  <si>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</si>
  <si>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</si>
  <si>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</si>
  <si>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</si>
  <si>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</si>
  <si>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</si>
  <si>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</si>
  <si>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</si>
  <si>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</si>
  <si>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</si>
  <si>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</si>
  <si>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</si>
  <si>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</si>
  <si>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</si>
  <si>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</si>
  <si>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</si>
  <si>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</si>
  <si>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</si>
  <si>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</si>
  <si>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</si>
  <si>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</si>
  <si>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</si>
  <si>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</si>
  <si>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</si>
  <si>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</si>
  <si>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</si>
  <si>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</si>
  <si>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</si>
  <si>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</si>
  <si>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</si>
  <si>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</si>
  <si>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</si>
  <si>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</si>
  <si>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</si>
  <si>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</si>
  <si>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</si>
  <si>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</si>
  <si>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</si>
  <si>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</si>
  <si>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</si>
  <si>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</si>
  <si>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</si>
  <si>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</si>
  <si>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</si>
  <si>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</si>
  <si>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</si>
  <si>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</si>
  <si>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</si>
  <si>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</si>
  <si>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</si>
  <si>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</si>
  <si>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</si>
  <si>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</si>
  <si>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</si>
  <si>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</si>
  <si>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</si>
  <si>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</si>
  <si>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</si>
  <si>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</si>
  <si>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</si>
  <si>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</si>
  <si>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</si>
  <si>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</si>
  <si>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</si>
  <si>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</si>
  <si>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</si>
  <si>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</si>
  <si>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</si>
  <si>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</si>
  <si>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</si>
  <si>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</si>
  <si>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</si>
  <si>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</si>
  <si>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</si>
  <si>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</si>
  <si>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</si>
  <si>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</si>
  <si>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</si>
  <si>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</si>
  <si>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</si>
  <si>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</si>
  <si>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</si>
  <si>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</si>
  <si>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</si>
  <si>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</si>
  <si>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</si>
  <si>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</si>
  <si>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</si>
  <si>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</si>
  <si>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</si>
  <si>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</si>
  <si>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</si>
  <si>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</si>
  <si>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</si>
  <si>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</si>
  <si>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</si>
  <si>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</si>
  <si>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</si>
  <si>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</si>
  <si>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</si>
  <si>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</si>
  <si>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</si>
  <si>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</si>
  <si>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</si>
  <si>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</si>
  <si>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</si>
  <si>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</si>
  <si>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</si>
  <si>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</si>
  <si>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</si>
  <si>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</si>
  <si>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</si>
  <si>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</si>
  <si>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</si>
  <si>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</si>
  <si>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</si>
  <si>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</si>
  <si>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</si>
  <si>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</si>
  <si>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</si>
  <si>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</si>
  <si>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</si>
  <si>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</si>
  <si>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</si>
  <si>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</si>
  <si>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</si>
  <si>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</si>
  <si>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</si>
  <si>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</si>
  <si>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</si>
  <si>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</si>
  <si>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</si>
  <si>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</si>
  <si>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</si>
  <si>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</si>
  <si>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</si>
  <si>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</si>
  <si>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</si>
  <si>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</si>
  <si>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</si>
  <si>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</si>
  <si>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</si>
  <si>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</si>
  <si>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</si>
  <si>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</si>
  <si>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</si>
  <si>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</si>
  <si>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</si>
  <si>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</si>
  <si>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</si>
  <si>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</si>
  <si>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</si>
  <si>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</si>
  <si>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</si>
  <si>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</si>
  <si>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</si>
  <si>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</si>
  <si>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</si>
  <si>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</si>
  <si>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</si>
  <si>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</si>
  <si>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</si>
  <si>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</si>
  <si>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</si>
  <si>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</si>
  <si>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</si>
  <si>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</si>
  <si>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</si>
  <si>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</si>
  <si>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</si>
  <si>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</si>
  <si>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</si>
  <si>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</si>
  <si>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</si>
  <si>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</si>
  <si>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</si>
  <si>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</si>
  <si>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</si>
  <si>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</si>
  <si>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</si>
  <si>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</si>
  <si>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</si>
  <si>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</si>
  <si>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</si>
  <si>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</si>
  <si>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</si>
  <si>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</si>
  <si>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</si>
  <si>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</si>
  <si>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</si>
  <si>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</si>
  <si>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</si>
  <si>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</si>
  <si>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</si>
  <si>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</si>
  <si>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</si>
  <si>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</si>
  <si>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</si>
  <si>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</si>
  <si>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</si>
  <si>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</si>
  <si>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</si>
  <si>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</si>
  <si>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</si>
  <si>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</si>
  <si>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</si>
  <si>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</si>
  <si>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</si>
  <si>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</si>
  <si>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</si>
  <si>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</si>
  <si>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</si>
  <si>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</si>
  <si>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</si>
  <si>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</si>
  <si>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</si>
  <si>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</si>
  <si>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</si>
  <si>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</si>
  <si>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</si>
  <si>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</si>
  <si>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</si>
  <si>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</si>
  <si>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</si>
  <si>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</si>
  <si>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</si>
  <si>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</si>
  <si>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</si>
  <si>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</si>
  <si>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</si>
  <si>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</si>
  <si>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</si>
  <si>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</si>
  <si>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</si>
  <si>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</si>
  <si>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</si>
  <si>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</si>
  <si>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</si>
  <si>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</si>
  <si>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</si>
  <si>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</si>
  <si>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</si>
  <si>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</si>
  <si>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</si>
  <si>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</si>
  <si>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</si>
  <si>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</si>
  <si>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</si>
  <si>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</si>
  <si>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</si>
  <si>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</si>
  <si>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</si>
  <si>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</si>
  <si>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</si>
  <si>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</si>
  <si>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</si>
  <si>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</si>
  <si>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</si>
  <si>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</si>
  <si>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</si>
  <si>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</si>
  <si>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</si>
  <si>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</si>
  <si>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</si>
  <si>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</si>
  <si>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</si>
  <si>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</si>
  <si>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</si>
  <si>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</si>
  <si>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</si>
  <si>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</si>
  <si>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</si>
  <si>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</si>
  <si>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</si>
  <si>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</si>
  <si>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</si>
  <si>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</si>
  <si>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</si>
  <si>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</si>
  <si>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</si>
  <si>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</si>
  <si>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</si>
  <si>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</si>
  <si>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</si>
  <si>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</si>
  <si>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</si>
  <si>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</si>
  <si>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</si>
  <si>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</si>
  <si>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</si>
  <si>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</si>
  <si>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</si>
  <si>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</si>
  <si>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</si>
  <si>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</si>
  <si>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</si>
  <si>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</si>
  <si>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</si>
  <si>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</si>
  <si>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</si>
  <si>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</si>
  <si>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</si>
  <si>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</si>
  <si>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</si>
  <si>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</si>
  <si>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</si>
  <si>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</si>
  <si>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</si>
  <si>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</si>
  <si>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</si>
  <si>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</si>
  <si>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</si>
  <si>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</si>
  <si>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</si>
  <si>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</si>
  <si>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</si>
  <si>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</si>
  <si>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</si>
  <si>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</si>
  <si>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</si>
  <si>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</si>
  <si>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</si>
  <si>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</si>
  <si>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</si>
  <si>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</si>
  <si>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</si>
  <si>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</si>
  <si>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</si>
  <si>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</si>
  <si>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</si>
  <si>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</si>
  <si>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</si>
  <si>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</si>
  <si>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</si>
  <si>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</si>
  <si>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</si>
  <si>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</si>
  <si>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</si>
  <si>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</si>
  <si>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</si>
  <si>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</si>
  <si>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</si>
  <si>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</si>
  <si>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</si>
  <si>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</si>
  <si>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</si>
  <si>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</si>
  <si>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</si>
  <si>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</si>
  <si>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</si>
  <si>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</si>
  <si>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</si>
  <si>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</si>
  <si>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</si>
  <si>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</si>
  <si>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</si>
  <si>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</si>
  <si>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</si>
  <si>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</si>
  <si>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</si>
  <si>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</si>
  <si>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</si>
  <si>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</si>
  <si>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</si>
  <si>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</si>
  <si>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</si>
  <si>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</si>
  <si>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</si>
  <si>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</si>
  <si>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</si>
  <si>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</si>
  <si>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</si>
  <si>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</si>
  <si>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</si>
  <si>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</si>
  <si>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</si>
  <si>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</si>
  <si>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</si>
  <si>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</si>
  <si>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</si>
  <si>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</si>
  <si>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</si>
  <si>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</si>
  <si>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</si>
  <si>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</si>
  <si>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</si>
  <si>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</si>
  <si>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</si>
  <si>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</si>
  <si>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</si>
  <si>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</si>
  <si>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</si>
  <si>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</si>
  <si>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</si>
  <si>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</si>
  <si>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</si>
  <si>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</si>
  <si>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</si>
  <si>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</si>
  <si>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</si>
  <si>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</si>
  <si>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</si>
  <si>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</si>
  <si>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</si>
  <si>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</si>
  <si>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</si>
  <si>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</si>
  <si>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</si>
  <si>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</si>
  <si>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</si>
  <si>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</si>
  <si>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</si>
  <si>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</si>
  <si>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</si>
  <si>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</si>
  <si>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</si>
  <si>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</si>
  <si>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</si>
  <si>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</si>
  <si>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</si>
  <si>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</si>
  <si>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</si>
  <si>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</si>
  <si>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</si>
  <si>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</si>
  <si>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</si>
  <si>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</si>
  <si>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</si>
  <si>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</si>
  <si>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</si>
  <si>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</si>
  <si>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</si>
  <si>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</si>
  <si>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</si>
  <si>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</si>
  <si>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</si>
  <si>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</si>
  <si>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</si>
  <si>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</si>
  <si>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</si>
  <si>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</si>
  <si>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</si>
  <si>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</si>
  <si>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</si>
  <si>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</si>
  <si>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</si>
  <si>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</si>
  <si>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</si>
  <si>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</si>
  <si>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</si>
  <si>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</si>
  <si>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</si>
  <si>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</si>
  <si>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</si>
  <si>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</si>
  <si>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</si>
  <si>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</si>
  <si>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</si>
  <si>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</si>
  <si>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</si>
  <si>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</si>
  <si>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</si>
  <si>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</si>
  <si>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</si>
  <si>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</si>
  <si>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</si>
  <si>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</si>
  <si>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</si>
  <si>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</si>
  <si>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</si>
  <si>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</si>
  <si>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</si>
  <si>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</si>
  <si>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</si>
  <si>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</si>
  <si>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</si>
  <si>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</si>
  <si>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</si>
  <si>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</si>
  <si>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</si>
  <si>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</si>
  <si>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</si>
  <si>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</si>
  <si>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</si>
  <si>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</si>
  <si>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</si>
  <si>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</si>
  <si>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</si>
  <si>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</si>
  <si>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</si>
  <si>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</si>
  <si>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</si>
  <si>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</si>
  <si>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</si>
  <si>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</si>
  <si>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</si>
  <si>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</si>
  <si>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</si>
  <si>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</si>
  <si>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</si>
  <si>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</si>
  <si>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</si>
  <si>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</si>
  <si>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</si>
  <si>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</si>
  <si>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</si>
  <si>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</si>
  <si>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</si>
  <si>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</si>
  <si>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</si>
  <si>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</si>
  <si>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</si>
  <si>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</si>
  <si>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</si>
  <si>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</si>
  <si>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</si>
  <si>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</si>
  <si>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</si>
  <si>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</si>
  <si>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</si>
  <si>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</si>
  <si>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</si>
  <si>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</si>
  <si>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</si>
  <si>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</si>
  <si>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</si>
  <si>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</si>
  <si>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</si>
  <si>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</si>
  <si>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</si>
  <si>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</si>
  <si>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</si>
  <si>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</si>
  <si>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</si>
  <si>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</si>
  <si>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</si>
  <si>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</si>
  <si>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</si>
  <si>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</si>
  <si>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</si>
  <si>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</si>
  <si>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</si>
  <si>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</si>
  <si>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</si>
  <si>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</si>
  <si>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</si>
  <si>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</si>
  <si>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</si>
  <si>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</si>
  <si>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</si>
  <si>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</si>
  <si>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</si>
  <si>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</si>
  <si>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</si>
  <si>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</si>
  <si>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</si>
  <si>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</si>
  <si>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</si>
  <si>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</si>
  <si>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</si>
  <si>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</si>
  <si>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</si>
  <si>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</si>
  <si>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</si>
  <si>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</si>
  <si>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</si>
  <si>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</si>
  <si>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</si>
  <si>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</si>
  <si>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</si>
  <si>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</si>
  <si>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</si>
  <si>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</si>
  <si>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</si>
  <si>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</si>
  <si>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</si>
  <si>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</si>
  <si>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</si>
  <si>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</si>
  <si>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</si>
  <si>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</si>
  <si>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</si>
  <si>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</si>
  <si>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</si>
  <si>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</si>
  <si>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</si>
  <si>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</si>
  <si>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</si>
  <si>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</si>
  <si>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</si>
  <si>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</si>
  <si>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</si>
  <si>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</si>
  <si>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</si>
  <si>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</si>
  <si>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</si>
  <si>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</si>
  <si>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</si>
  <si>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</si>
  <si>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</si>
  <si>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</si>
  <si>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</si>
  <si>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</si>
  <si>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</si>
  <si>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</si>
  <si>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</si>
  <si>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</si>
  <si>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</si>
  <si>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</si>
  <si>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</si>
  <si>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</si>
  <si>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</si>
  <si>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</si>
  <si>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</si>
  <si>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</si>
  <si>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</si>
  <si>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</si>
  <si>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</si>
  <si>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</si>
  <si>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</si>
  <si>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</si>
  <si>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</si>
  <si>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</si>
  <si>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</si>
  <si>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</si>
  <si>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</si>
  <si>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</si>
  <si>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</si>
  <si>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</si>
  <si>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</si>
  <si>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</si>
  <si>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</si>
  <si>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</si>
  <si>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</si>
  <si>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</si>
  <si>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</si>
  <si>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</si>
  <si>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</si>
  <si>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</si>
  <si>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</si>
  <si>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</si>
  <si>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</si>
  <si>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</si>
  <si>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</si>
  <si>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</si>
  <si>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</si>
  <si>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</si>
  <si>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</si>
  <si>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</si>
  <si>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</si>
  <si>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</si>
  <si>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</si>
  <si>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</si>
  <si>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</si>
  <si>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</si>
  <si>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</si>
  <si>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</si>
  <si>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</si>
  <si>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</si>
  <si>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</si>
  <si>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</si>
  <si>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</si>
  <si>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</si>
  <si>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</si>
  <si>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</si>
  <si>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</si>
  <si>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</si>
  <si>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</si>
  <si>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</si>
  <si>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</si>
  <si>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</si>
  <si>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</si>
  <si>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</si>
  <si>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</si>
  <si>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</si>
  <si>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</si>
  <si>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</si>
  <si>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</si>
  <si>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</si>
  <si>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</si>
  <si>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</si>
  <si>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</si>
  <si>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</si>
  <si>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</si>
  <si>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</si>
  <si>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</si>
  <si>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</si>
  <si>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</si>
  <si>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</si>
  <si>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</si>
  <si>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</si>
  <si>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</si>
  <si>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</si>
  <si>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</si>
  <si>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</si>
  <si>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</si>
  <si>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</si>
  <si>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</si>
  <si>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</si>
  <si>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</si>
  <si>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</si>
  <si>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</si>
  <si>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</si>
  <si>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</si>
  <si>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</si>
  <si>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</si>
  <si>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</si>
  <si>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</si>
  <si>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</si>
  <si>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</si>
  <si>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</si>
  <si>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</si>
  <si>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</si>
  <si>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</si>
  <si>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</si>
  <si>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</si>
  <si>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</si>
  <si>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</si>
  <si>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</si>
  <si>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</si>
  <si>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</si>
  <si>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</si>
  <si>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</si>
  <si>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</si>
  <si>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</si>
  <si>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</si>
  <si>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</si>
  <si>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</si>
  <si>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</si>
  <si>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</si>
  <si>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</si>
  <si>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</si>
  <si>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</si>
  <si>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</si>
  <si>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</si>
  <si>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</si>
  <si>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</si>
  <si>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</si>
  <si>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</si>
  <si>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</si>
  <si>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</si>
  <si>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</si>
  <si>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</si>
  <si>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</si>
  <si>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</si>
  <si>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</si>
  <si>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</si>
  <si>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</si>
  <si>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</si>
  <si>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</si>
  <si>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</si>
  <si>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</si>
  <si>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</si>
  <si>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</si>
  <si>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</si>
  <si>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</si>
  <si>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</si>
  <si>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</si>
  <si>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</si>
  <si>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</si>
  <si>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</si>
  <si>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</si>
  <si>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</si>
  <si>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</si>
  <si>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</si>
  <si>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</si>
  <si>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</si>
  <si>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</si>
  <si>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</si>
  <si>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</si>
  <si>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</si>
  <si>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</si>
  <si>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</si>
  <si>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</si>
  <si>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</si>
  <si>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</si>
  <si>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</si>
  <si>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</si>
  <si>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</si>
  <si>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</si>
  <si>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</si>
  <si>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</si>
  <si>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</si>
  <si>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</si>
  <si>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</si>
  <si>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</si>
  <si>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</si>
  <si>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</si>
  <si>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</si>
  <si>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</si>
  <si>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</si>
  <si>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</si>
  <si>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</si>
  <si>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</si>
  <si>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</si>
  <si>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</si>
  <si>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</si>
  <si>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</si>
  <si>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</si>
  <si>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</si>
  <si>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</si>
  <si>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</si>
  <si>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</si>
  <si>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</si>
  <si>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</si>
  <si>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</si>
  <si>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</si>
  <si>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</si>
  <si>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</si>
  <si>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</si>
  <si>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</si>
  <si>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</si>
  <si>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</si>
  <si>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</si>
  <si>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</si>
  <si>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</si>
  <si>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</si>
  <si>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</si>
  <si>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</si>
  <si>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</si>
  <si>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</si>
  <si>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</si>
  <si>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</si>
  <si>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</si>
  <si>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</si>
  <si>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</si>
  <si>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</si>
  <si>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</si>
  <si>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</si>
  <si>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</si>
  <si>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</si>
  <si>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</si>
  <si>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</si>
  <si>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</si>
  <si>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</si>
  <si>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</si>
  <si>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</si>
  <si>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</si>
  <si>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</si>
  <si>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</si>
  <si>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</si>
  <si>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</si>
  <si>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</si>
  <si>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</si>
  <si>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</si>
  <si>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</si>
  <si>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</si>
  <si>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</si>
  <si>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</si>
  <si>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</si>
  <si>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</si>
  <si>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</si>
  <si>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</si>
  <si>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</si>
  <si>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</si>
  <si>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</si>
  <si>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</si>
  <si>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</si>
  <si>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</si>
  <si>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</si>
  <si>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</si>
  <si>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</si>
  <si>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</si>
  <si>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</si>
  <si>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</si>
  <si>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</si>
  <si>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</si>
  <si>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</si>
  <si>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</si>
  <si>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</si>
  <si>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</si>
  <si>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</si>
  <si>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</si>
  <si>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</si>
  <si>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</si>
  <si>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</si>
  <si>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</si>
  <si>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</si>
  <si>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</si>
  <si>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</si>
  <si>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</si>
  <si>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</si>
  <si>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</si>
  <si>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</si>
  <si>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</si>
  <si>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</si>
  <si>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</si>
  <si>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</si>
  <si>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</si>
  <si>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</si>
  <si>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</si>
  <si>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</si>
  <si>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</si>
  <si>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</si>
  <si>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</si>
  <si>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</si>
  <si>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</si>
  <si>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</si>
  <si>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</si>
  <si>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</si>
  <si>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</si>
  <si>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</si>
  <si>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</si>
  <si>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</si>
  <si>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</si>
  <si>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</si>
  <si>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</si>
  <si>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</si>
  <si>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</si>
  <si>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</si>
  <si>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</si>
  <si>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</si>
  <si>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</si>
  <si>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</si>
  <si>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</si>
  <si>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</si>
  <si>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</si>
  <si>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</si>
  <si>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</si>
  <si>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</si>
  <si>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</si>
  <si>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</si>
  <si>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</si>
  <si>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</si>
  <si>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</si>
  <si>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</si>
  <si>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</si>
  <si>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</si>
  <si>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</si>
  <si>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</si>
  <si>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</si>
  <si>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</si>
  <si>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</si>
  <si>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</si>
  <si>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</si>
  <si>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</si>
  <si>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</si>
  <si>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</si>
  <si>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</si>
  <si>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</si>
  <si>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</si>
  <si>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</si>
  <si>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</si>
  <si>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</si>
  <si>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</si>
  <si>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</si>
  <si>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</si>
  <si>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</si>
  <si>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</si>
  <si>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</si>
  <si>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</si>
  <si>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</si>
  <si>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</si>
  <si>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</si>
  <si>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</si>
  <si>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</si>
  <si>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</si>
  <si>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</si>
  <si>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</si>
  <si>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</si>
  <si>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</si>
  <si>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</si>
  <si>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</si>
  <si>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</si>
  <si>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</si>
  <si>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</si>
  <si>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</si>
  <si>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</si>
  <si>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</si>
  <si>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</si>
  <si>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</si>
  <si>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</si>
  <si>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</si>
  <si>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</si>
  <si>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</si>
  <si>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</si>
  <si>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</si>
  <si>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</si>
  <si>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</si>
  <si>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</si>
  <si>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</si>
  <si>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</si>
  <si>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</si>
  <si>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</si>
  <si>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</si>
  <si>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</si>
  <si>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</si>
  <si>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</si>
  <si>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</si>
  <si>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</si>
  <si>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</si>
  <si>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</si>
  <si>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</si>
  <si>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</si>
  <si>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</si>
  <si>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</si>
  <si>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</si>
  <si>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</si>
  <si>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</si>
  <si>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</si>
  <si>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</si>
  <si>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</si>
  <si>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</si>
  <si>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</si>
  <si>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</si>
  <si>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</si>
  <si>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</si>
  <si>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</si>
  <si>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</si>
  <si>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</si>
  <si>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</si>
  <si>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</si>
  <si>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</si>
  <si>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</si>
  <si>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</si>
  <si>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</si>
  <si>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</si>
  <si>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</si>
  <si>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</si>
  <si>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</si>
  <si>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</si>
  <si>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</si>
  <si>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</si>
  <si>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</si>
  <si>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</si>
  <si>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</si>
  <si>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</si>
  <si>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</si>
  <si>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</si>
  <si>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</si>
  <si>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</si>
  <si>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</si>
  <si>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</si>
  <si>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</si>
  <si>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</si>
  <si>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</si>
  <si>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</si>
  <si>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</si>
  <si>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</si>
  <si>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</si>
  <si>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</si>
  <si>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</si>
  <si>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</si>
  <si>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</si>
  <si>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</si>
  <si>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</si>
  <si>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</si>
  <si>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</si>
  <si>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</si>
  <si>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</si>
  <si>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</si>
  <si>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</si>
  <si>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</si>
  <si>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</si>
  <si>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</si>
  <si>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</si>
  <si>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</si>
  <si>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</si>
  <si>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</si>
  <si>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</si>
  <si>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</si>
  <si>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</si>
  <si>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</si>
  <si>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</si>
  <si>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</si>
  <si>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</si>
  <si>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</si>
  <si>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</si>
  <si>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</si>
  <si>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</si>
  <si>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</si>
  <si>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</si>
  <si>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</si>
  <si>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</si>
  <si>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</si>
  <si>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</si>
  <si>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</si>
  <si>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</si>
  <si>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</si>
  <si>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</si>
  <si>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</si>
  <si>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</si>
  <si>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</si>
  <si>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</si>
  <si>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</si>
  <si>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</si>
  <si>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</si>
  <si>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</si>
  <si>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</si>
  <si>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</si>
  <si>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</si>
  <si>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</si>
  <si>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</si>
  <si>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</si>
  <si>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</si>
  <si>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</si>
  <si>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</si>
  <si>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</si>
  <si>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</si>
  <si>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</si>
  <si>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</si>
  <si>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</si>
  <si>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</si>
  <si>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</si>
  <si>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</si>
  <si>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</si>
  <si>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</si>
  <si>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</si>
  <si>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</si>
  <si>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</si>
  <si>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</si>
  <si>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</si>
  <si>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</si>
  <si>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</si>
  <si>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</si>
  <si>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</si>
  <si>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</si>
  <si>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</si>
  <si>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</si>
  <si>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</si>
  <si>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</si>
  <si>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</si>
  <si>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</si>
  <si>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</si>
  <si>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</si>
  <si>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</si>
  <si>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</si>
  <si>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</si>
  <si>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</si>
  <si>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</si>
  <si>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</si>
  <si>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</si>
  <si>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</si>
  <si>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</si>
  <si>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</si>
  <si>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</si>
  <si>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</si>
  <si>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</si>
  <si>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</si>
  <si>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</si>
  <si>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</si>
  <si>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</si>
  <si>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</si>
  <si>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</si>
  <si>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</si>
  <si>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</si>
  <si>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</si>
  <si>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</si>
  <si>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</si>
  <si>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</si>
  <si>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</si>
  <si>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</si>
  <si>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</si>
  <si>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</si>
  <si>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</si>
  <si>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</si>
  <si>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</si>
  <si>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</si>
  <si>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</si>
  <si>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</si>
  <si>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</si>
  <si>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</si>
  <si>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</si>
  <si>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</si>
  <si>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</si>
  <si>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</si>
  <si>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</si>
  <si>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</si>
  <si>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</si>
  <si>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</si>
  <si>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</si>
  <si>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</si>
  <si>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</si>
  <si>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</si>
  <si>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</si>
  <si>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</si>
  <si>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</si>
  <si>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</si>
  <si>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</si>
  <si>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</si>
  <si>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</si>
  <si>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</si>
  <si>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</si>
  <si>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</si>
  <si>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</si>
  <si>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</si>
  <si>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</si>
  <si>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</si>
  <si>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</si>
  <si>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</si>
  <si>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</si>
  <si>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</si>
  <si>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</si>
  <si>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</si>
  <si>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</si>
  <si>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</si>
  <si>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</si>
  <si>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</si>
  <si>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</si>
  <si>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</si>
  <si>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</si>
  <si>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</si>
  <si>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</si>
  <si>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</si>
  <si>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</si>
  <si>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</si>
  <si>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</si>
  <si>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</si>
  <si>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</si>
  <si>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</si>
  <si>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</si>
  <si>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</si>
  <si>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</si>
  <si>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</si>
  <si>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</si>
  <si>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</si>
  <si>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</si>
  <si>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</si>
  <si>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</si>
  <si>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</si>
  <si>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</si>
  <si>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</si>
  <si>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</si>
  <si>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</si>
  <si>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</si>
  <si>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</si>
  <si>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</si>
  <si>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</si>
  <si>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</si>
  <si>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</si>
  <si>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</si>
  <si>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</si>
  <si>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</si>
  <si>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</si>
  <si>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</si>
  <si>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</si>
  <si>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</si>
  <si>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</si>
  <si>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</si>
  <si>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</si>
  <si>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</si>
  <si>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</si>
  <si>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</si>
  <si>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</si>
  <si>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</si>
  <si>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</si>
  <si>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</si>
  <si>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</si>
  <si>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</si>
  <si>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</si>
  <si>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</si>
  <si>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</si>
  <si>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</si>
  <si>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</si>
  <si>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</si>
  <si>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</si>
  <si>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</si>
  <si>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</si>
  <si>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</si>
  <si>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</si>
  <si>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</si>
  <si>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</si>
  <si>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</si>
  <si>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</si>
  <si>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</si>
  <si>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</si>
  <si>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</si>
  <si>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</si>
  <si>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</si>
  <si>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</si>
  <si>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</si>
  <si>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</si>
  <si>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</si>
  <si>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</si>
  <si>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</si>
  <si>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</si>
  <si>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</si>
  <si>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</si>
  <si>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</si>
  <si>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</si>
  <si>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</si>
  <si>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</si>
  <si>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</si>
  <si>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</si>
  <si>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</si>
  <si>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</si>
  <si>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</si>
  <si>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</si>
  <si>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</si>
  <si>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</si>
  <si>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</si>
  <si>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</si>
  <si>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</si>
  <si>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</si>
  <si>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</si>
  <si>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</si>
  <si>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</si>
  <si>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</si>
  <si>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</si>
  <si>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</si>
  <si>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</si>
  <si>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</si>
  <si>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</si>
  <si>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</si>
  <si>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</si>
  <si>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</si>
  <si>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</si>
  <si>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</si>
  <si>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</si>
  <si>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</si>
  <si>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</si>
  <si>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</si>
  <si>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</si>
  <si>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</si>
  <si>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</si>
  <si>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</si>
  <si>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</si>
  <si>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</si>
  <si>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</si>
  <si>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</si>
  <si>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</si>
  <si>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</si>
  <si>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</si>
  <si>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</si>
  <si>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</si>
  <si>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</si>
  <si>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</si>
  <si>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</si>
  <si>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</si>
  <si>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</si>
  <si>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</si>
  <si>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</si>
  <si>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</si>
  <si>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</si>
  <si>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</si>
  <si>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</si>
  <si>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</si>
  <si>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</si>
  <si>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</si>
  <si>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</si>
  <si>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</si>
  <si>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</si>
  <si>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</si>
  <si>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</si>
  <si>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</si>
  <si>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</si>
  <si>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</si>
  <si>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</si>
  <si>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</si>
  <si>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</si>
  <si>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</si>
  <si>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</si>
  <si>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</si>
  <si>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</si>
  <si>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</si>
  <si>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</si>
  <si>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</si>
  <si>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</si>
  <si>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</si>
  <si>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</si>
  <si>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</si>
  <si>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</si>
  <si>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</si>
  <si>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</si>
  <si>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</si>
  <si>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</si>
  <si>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</si>
  <si>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</si>
  <si>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</si>
  <si>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</si>
  <si>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</si>
  <si>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</si>
  <si>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</si>
  <si>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</si>
  <si>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</si>
  <si>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</si>
  <si>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</si>
  <si>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</si>
  <si>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</si>
  <si>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</si>
  <si>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</si>
  <si>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</si>
  <si>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</si>
  <si>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</si>
  <si>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</si>
  <si>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</si>
  <si>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</si>
  <si>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</si>
  <si>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</si>
  <si>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</si>
  <si>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</si>
  <si>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</si>
  <si>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</si>
  <si>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</si>
  <si>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</si>
  <si>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</si>
  <si>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</si>
  <si>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</si>
  <si>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</si>
  <si>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</si>
  <si>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</si>
  <si>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</si>
  <si>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</si>
  <si>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</si>
  <si>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</si>
  <si>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</si>
  <si>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</si>
  <si>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</si>
  <si>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</si>
  <si>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</si>
  <si>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</si>
  <si>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</si>
  <si>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</si>
  <si>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</si>
  <si>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</si>
  <si>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</si>
  <si>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</si>
  <si>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</si>
  <si>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</si>
  <si>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</si>
  <si>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</si>
  <si>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</si>
  <si>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</si>
  <si>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</si>
  <si>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</si>
  <si>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</si>
  <si>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</si>
  <si>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</si>
  <si>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</si>
  <si>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</si>
  <si>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</si>
  <si>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</si>
  <si>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</si>
  <si>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</si>
  <si>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</si>
  <si>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</si>
  <si>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</si>
  <si>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</si>
  <si>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</si>
  <si>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</si>
  <si>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</si>
  <si>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</si>
  <si>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</si>
  <si>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</si>
  <si>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</si>
  <si>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</si>
  <si>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</si>
  <si>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</si>
  <si>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</si>
  <si>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</si>
  <si>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</si>
  <si>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</si>
  <si>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</si>
  <si>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</si>
  <si>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</si>
  <si>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</si>
  <si>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</si>
  <si>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</si>
  <si>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</si>
  <si>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</si>
  <si>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</si>
  <si>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</si>
  <si>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</si>
  <si>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</si>
  <si>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</si>
  <si>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</si>
  <si>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</si>
  <si>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</si>
  <si>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</si>
  <si>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</si>
  <si>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</si>
  <si>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</si>
  <si>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</si>
  <si>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</si>
  <si>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</si>
  <si>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</si>
  <si>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</si>
  <si>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</si>
  <si>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</si>
  <si>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</si>
  <si>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</si>
  <si>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</si>
  <si>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</si>
  <si>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</si>
  <si>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</si>
  <si>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</si>
  <si>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</si>
  <si>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</si>
  <si>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</si>
  <si>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</si>
  <si>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</si>
  <si>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</si>
  <si>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</si>
  <si>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</si>
  <si>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</si>
  <si>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</si>
  <si>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</si>
  <si>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</si>
  <si>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</si>
  <si>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</si>
  <si>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</si>
  <si>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</si>
  <si>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</si>
  <si>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</si>
  <si>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</si>
  <si>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</si>
  <si>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</si>
  <si>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</si>
  <si>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</si>
  <si>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</si>
  <si>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</si>
  <si>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</si>
  <si>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</si>
  <si>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</si>
  <si>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</si>
  <si>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</si>
  <si>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</si>
  <si>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</si>
  <si>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</si>
  <si>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</si>
  <si>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</si>
  <si>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</si>
  <si>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</si>
  <si>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</si>
  <si>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</si>
  <si>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</si>
  <si>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</si>
  <si>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</si>
  <si>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</si>
  <si>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</si>
  <si>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</si>
  <si>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</si>
  <si>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</si>
  <si>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</si>
  <si>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</si>
  <si>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</si>
  <si>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</si>
  <si>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</si>
  <si>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</si>
  <si>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</si>
  <si>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</si>
  <si>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</si>
  <si>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</si>
  <si>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</si>
  <si>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</si>
  <si>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</si>
  <si>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</si>
  <si>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</si>
  <si>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</si>
  <si>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</si>
  <si>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</si>
  <si>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</si>
  <si>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</si>
  <si>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</si>
  <si>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</si>
  <si>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</si>
  <si>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</si>
  <si>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</si>
  <si>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</si>
  <si>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</si>
  <si>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</si>
  <si>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</si>
  <si>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</si>
  <si>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</si>
  <si>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</si>
  <si>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</si>
  <si>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</si>
  <si>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</si>
  <si>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</si>
  <si>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</si>
  <si>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</si>
  <si>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</si>
  <si>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</si>
  <si>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</si>
  <si>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</si>
  <si>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</si>
  <si>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</si>
  <si>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</si>
  <si>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</si>
  <si>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</si>
  <si>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</si>
  <si>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</si>
  <si>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</si>
  <si>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</si>
  <si>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</si>
  <si>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</si>
  <si>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</si>
  <si>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</si>
  <si>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</si>
  <si>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</si>
  <si>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</si>
  <si>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</si>
  <si>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</si>
  <si>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</si>
  <si>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</si>
  <si>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</si>
  <si>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</si>
  <si>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</si>
  <si>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</si>
  <si>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</si>
  <si>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</si>
  <si>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</si>
  <si>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</si>
  <si>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</si>
  <si>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</si>
  <si>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</si>
  <si>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</si>
  <si>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</si>
  <si>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</si>
  <si>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</si>
  <si>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</si>
  <si>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</si>
  <si>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</si>
  <si>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</si>
  <si>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</si>
  <si>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</si>
  <si>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</si>
  <si>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</si>
  <si>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</si>
  <si>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</si>
  <si>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</si>
  <si>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</si>
  <si>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</si>
  <si>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</si>
  <si>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</si>
  <si>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</si>
  <si>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</si>
  <si>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</si>
  <si>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</si>
  <si>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</si>
  <si>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</si>
  <si>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</si>
  <si>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</si>
  <si>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</si>
  <si>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</si>
  <si>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</si>
  <si>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</si>
  <si>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</si>
  <si>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</si>
  <si>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</si>
  <si>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</si>
  <si>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</si>
  <si>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</si>
  <si>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</si>
  <si>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</si>
  <si>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</si>
  <si>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</si>
  <si>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</si>
  <si>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</si>
  <si>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</si>
  <si>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</si>
  <si>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</si>
  <si>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</si>
  <si>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</si>
  <si>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</si>
  <si>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</si>
  <si>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</si>
  <si>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</si>
  <si>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</si>
  <si>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</si>
  <si>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</si>
  <si>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</si>
  <si>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</si>
  <si>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</si>
  <si>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</si>
  <si>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</si>
  <si>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</si>
  <si>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</si>
  <si>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</si>
  <si>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</si>
  <si>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</si>
  <si>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</si>
  <si>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</si>
  <si>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</si>
  <si>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</si>
  <si>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</si>
  <si>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</si>
  <si>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</si>
  <si>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</si>
  <si>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</si>
  <si>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</si>
  <si>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</si>
  <si>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</si>
  <si>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</si>
  <si>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</si>
  <si>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</si>
  <si>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</si>
  <si>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</si>
  <si>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</si>
  <si>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</si>
  <si>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</si>
  <si>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</si>
  <si>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</si>
  <si>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</si>
  <si>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</si>
  <si>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</si>
  <si>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</si>
  <si>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</si>
  <si>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</si>
  <si>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</si>
  <si>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</si>
  <si>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</si>
  <si>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</si>
  <si>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</si>
  <si>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</si>
  <si>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</si>
  <si>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</si>
  <si>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</si>
  <si>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</si>
  <si>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</si>
  <si>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</si>
  <si>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</si>
  <si>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</si>
  <si>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</si>
  <si>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</si>
  <si>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</si>
  <si>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</si>
  <si>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</si>
  <si>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</si>
  <si>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</si>
  <si>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</si>
  <si>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</si>
  <si>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</si>
  <si>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</si>
  <si>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</si>
  <si>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</si>
  <si>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</si>
  <si>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</si>
  <si>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</si>
  <si>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</si>
  <si>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</si>
  <si>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</si>
  <si>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</si>
  <si>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</si>
  <si>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</si>
  <si>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</si>
  <si>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</si>
  <si>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</si>
  <si>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</si>
  <si>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</si>
  <si>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</si>
  <si>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</si>
  <si>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</si>
  <si>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</si>
  <si>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</si>
  <si>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</si>
  <si>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</si>
  <si>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</si>
  <si>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</si>
  <si>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</si>
  <si>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</si>
  <si>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</si>
  <si>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</si>
  <si>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</si>
  <si>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</si>
  <si>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</si>
  <si>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</si>
  <si>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</si>
  <si>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</si>
  <si>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</si>
  <si>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</si>
  <si>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</si>
  <si>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</si>
  <si>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</si>
  <si>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</si>
  <si>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</si>
  <si>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</si>
  <si>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</si>
  <si>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</si>
  <si>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</si>
  <si>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</si>
  <si>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</si>
  <si>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</si>
  <si>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</si>
  <si>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</si>
  <si>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</si>
  <si>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</si>
  <si>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</si>
  <si>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</si>
  <si>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</si>
  <si>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</si>
  <si>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</si>
  <si>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</si>
  <si>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</si>
  <si>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</si>
  <si>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</si>
  <si>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</si>
  <si>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</si>
  <si>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</si>
  <si>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</si>
  <si>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</si>
  <si>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</si>
  <si>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</si>
  <si>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</si>
  <si>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</si>
  <si>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</si>
  <si>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</si>
  <si>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</si>
  <si>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</si>
  <si>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</si>
  <si>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</si>
  <si>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</si>
  <si>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</si>
  <si>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</si>
  <si>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</si>
  <si>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</si>
  <si>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</si>
  <si>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</si>
  <si>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</si>
  <si>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</si>
  <si>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</si>
  <si>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</si>
  <si>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</si>
  <si>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</si>
  <si>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</si>
  <si>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</si>
  <si>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</si>
  <si>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</si>
  <si>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</si>
  <si>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</si>
  <si>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</si>
  <si>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</si>
  <si>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</si>
  <si>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</si>
  <si>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</si>
  <si>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</si>
  <si>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</si>
  <si>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</si>
  <si>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</si>
  <si>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</si>
  <si>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</si>
  <si>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</si>
  <si>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</si>
  <si>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</si>
  <si>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</si>
  <si>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</si>
  <si>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</si>
  <si>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</si>
  <si>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</si>
  <si>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</si>
  <si>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</si>
  <si>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</si>
  <si>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</si>
  <si>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</si>
  <si>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</si>
  <si>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</si>
  <si>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</si>
  <si>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</si>
  <si>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</si>
  <si>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</si>
  <si>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</si>
  <si>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</si>
  <si>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</si>
  <si>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</si>
  <si>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</si>
  <si>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</si>
  <si>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</si>
  <si>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</si>
  <si>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</si>
  <si>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</si>
  <si>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</si>
  <si>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</si>
  <si>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</si>
  <si>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</si>
  <si>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</si>
  <si>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</si>
  <si>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</si>
  <si>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</si>
  <si>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</si>
  <si>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</si>
  <si>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</si>
  <si>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</si>
  <si>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</si>
  <si>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</si>
  <si>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</si>
  <si>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</si>
  <si>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</si>
  <si>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</si>
  <si>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</si>
  <si>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</si>
  <si>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</si>
  <si>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</si>
  <si>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</si>
  <si>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</si>
  <si>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</si>
  <si>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</si>
  <si>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</si>
  <si>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</si>
  <si>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</si>
  <si>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</si>
  <si>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</si>
  <si>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</si>
  <si>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</si>
  <si>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</si>
  <si>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</si>
  <si>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</si>
  <si>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</si>
  <si>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</si>
  <si>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</si>
  <si>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</si>
  <si>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</si>
  <si>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</si>
  <si>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</si>
  <si>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</si>
  <si>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</si>
  <si>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</si>
  <si>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</si>
  <si>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</si>
  <si>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</si>
  <si>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</si>
  <si>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</si>
  <si>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</si>
  <si>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</si>
  <si>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</si>
  <si>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</si>
  <si>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</si>
  <si>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</si>
  <si>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</si>
  <si>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</si>
  <si>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</si>
  <si>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</si>
  <si>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</si>
  <si>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</si>
  <si>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</si>
  <si>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</si>
  <si>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</si>
  <si>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</si>
  <si>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</si>
  <si>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</si>
  <si>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</si>
  <si>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</si>
  <si>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</si>
  <si>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</si>
  <si>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</si>
  <si>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</si>
  <si>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</si>
  <si>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</si>
  <si>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</si>
  <si>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</si>
  <si>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</si>
  <si>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</si>
  <si>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</si>
  <si>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</si>
  <si>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</si>
  <si>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</si>
  <si>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</si>
  <si>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</si>
  <si>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</si>
  <si>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</si>
  <si>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</si>
  <si>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</si>
  <si>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</si>
  <si>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</si>
  <si>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</si>
  <si>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</si>
  <si>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</si>
  <si>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</si>
  <si>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</si>
  <si>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</si>
  <si>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</si>
  <si>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</si>
  <si>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</si>
  <si>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</si>
  <si>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</si>
  <si>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</si>
  <si>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</si>
  <si>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</si>
  <si>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</si>
  <si>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</si>
  <si>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</si>
  <si>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</si>
  <si>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</si>
  <si>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</si>
  <si>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</si>
  <si>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</si>
  <si>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</si>
  <si>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</si>
  <si>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</si>
  <si>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</si>
  <si>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</si>
  <si>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</si>
  <si>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</si>
  <si>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</si>
  <si>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</si>
  <si>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</si>
  <si>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</si>
  <si>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</si>
  <si>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</si>
  <si>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</si>
  <si>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</si>
  <si>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</si>
  <si>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</si>
  <si>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</si>
  <si>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</si>
  <si>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</si>
  <si>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</si>
  <si>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</si>
  <si>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</si>
  <si>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</si>
  <si>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</si>
  <si>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</si>
  <si>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</si>
  <si>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</si>
  <si>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</si>
  <si>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</si>
  <si>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</si>
  <si>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</si>
  <si>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</si>
  <si>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</si>
  <si>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</si>
  <si>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</si>
  <si>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</si>
  <si>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</si>
  <si>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</si>
  <si>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</si>
  <si>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</si>
  <si>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</si>
  <si>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</si>
  <si>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</si>
  <si>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</si>
  <si>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</si>
  <si>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</si>
  <si>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</si>
  <si>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</si>
  <si>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</si>
  <si>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</si>
  <si>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</si>
  <si>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</si>
  <si>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</si>
  <si>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</si>
  <si>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</si>
  <si>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</si>
  <si>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</si>
  <si>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</si>
  <si>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</si>
  <si>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</si>
  <si>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</si>
  <si>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</si>
  <si>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</si>
  <si>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</si>
  <si>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</si>
  <si>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</si>
  <si>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</si>
  <si>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</si>
  <si>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</si>
  <si>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</si>
  <si>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</si>
  <si>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</si>
  <si>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</si>
  <si>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</si>
  <si>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</si>
  <si>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</si>
  <si>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</si>
  <si>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</si>
  <si>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</si>
  <si>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</si>
  <si>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</si>
  <si>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</si>
  <si>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</si>
  <si>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</si>
  <si>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</si>
  <si>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</si>
  <si>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</si>
  <si>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</si>
  <si>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</si>
  <si>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</si>
  <si>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</si>
  <si>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</si>
  <si>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</si>
  <si>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</si>
  <si>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</si>
  <si>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</si>
  <si>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</si>
  <si>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</si>
  <si>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</si>
  <si>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</si>
  <si>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</si>
  <si>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</si>
  <si>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</si>
  <si>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</si>
  <si>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</si>
  <si>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</si>
  <si>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</si>
  <si>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</si>
  <si>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</si>
  <si>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</si>
  <si>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</si>
  <si>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</si>
  <si>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</si>
  <si>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</si>
  <si>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</si>
  <si>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</si>
  <si>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</si>
  <si>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</si>
  <si>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</si>
  <si>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</si>
  <si>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</si>
  <si>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</si>
  <si>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</si>
  <si>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</si>
  <si>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</si>
  <si>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</si>
  <si>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</si>
  <si>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</si>
  <si>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</si>
  <si>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</si>
  <si>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</si>
  <si>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</si>
  <si>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</si>
  <si>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</si>
  <si>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</si>
  <si>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</si>
  <si>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</si>
  <si>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</si>
  <si>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</si>
  <si>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</si>
  <si>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</si>
  <si>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</si>
  <si>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</si>
  <si>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</si>
  <si>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</si>
  <si>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</si>
  <si>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</si>
  <si>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</si>
  <si>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</si>
  <si>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</si>
  <si>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</si>
  <si>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</si>
  <si>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</si>
  <si>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</si>
  <si>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</si>
  <si>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</si>
  <si>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</si>
  <si>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</si>
  <si>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</si>
  <si>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</si>
  <si>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</si>
  <si>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</si>
  <si>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</si>
  <si>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</si>
  <si>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</si>
  <si>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</si>
  <si>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</si>
  <si>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</si>
  <si>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</si>
  <si>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</si>
  <si>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</si>
  <si>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</si>
  <si>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</si>
  <si>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</si>
  <si>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</si>
  <si>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</si>
  <si>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</si>
  <si>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</si>
  <si>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</si>
  <si>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</si>
  <si>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</si>
  <si>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</si>
  <si>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</si>
  <si>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</si>
  <si>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</si>
  <si>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</si>
  <si>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</si>
  <si>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</si>
  <si>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</si>
  <si>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</si>
  <si>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</si>
  <si>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</si>
  <si>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</si>
  <si>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</si>
  <si>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</si>
  <si>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</si>
  <si>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</si>
  <si>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</si>
  <si>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</si>
  <si>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</si>
  <si>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</si>
  <si>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</si>
  <si>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</si>
  <si>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</si>
  <si>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</si>
  <si>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</si>
  <si>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</si>
  <si>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</si>
  <si>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</si>
  <si>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</si>
  <si>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</si>
  <si>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</si>
  <si>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</si>
  <si>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</si>
  <si>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</si>
  <si>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</si>
  <si>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</si>
  <si>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</si>
  <si>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</si>
  <si>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</si>
  <si>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</si>
  <si>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</si>
  <si>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</si>
  <si>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</si>
  <si>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</si>
  <si>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</si>
  <si>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</si>
  <si>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</si>
  <si>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</si>
  <si>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</si>
  <si>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</si>
  <si>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</si>
  <si>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</si>
  <si>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</si>
  <si>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</si>
  <si>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</si>
  <si>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</si>
  <si>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</si>
  <si>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</si>
  <si>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</si>
  <si>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</si>
  <si>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</si>
  <si>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</si>
  <si>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</si>
  <si>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</si>
  <si>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</si>
  <si>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</si>
  <si>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</si>
  <si>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</si>
  <si>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</si>
  <si>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</si>
  <si>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</si>
  <si>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</si>
  <si>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</si>
  <si>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</si>
  <si>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</si>
  <si>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</si>
  <si>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</si>
  <si>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</si>
  <si>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</si>
  <si>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</si>
  <si>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</si>
  <si>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</si>
  <si>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</si>
  <si>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</si>
  <si>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</si>
  <si>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</si>
  <si>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</si>
  <si>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</si>
  <si>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</si>
  <si>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</si>
  <si>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</si>
  <si>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</si>
  <si>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</si>
  <si>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</si>
  <si>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</si>
  <si>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</si>
  <si>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</si>
  <si>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</si>
  <si>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</si>
  <si>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</si>
  <si>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</si>
  <si>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</si>
  <si>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</si>
  <si>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</si>
  <si>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</si>
  <si>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</si>
  <si>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</si>
  <si>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</si>
  <si>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</si>
  <si>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</si>
  <si>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</si>
  <si>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</si>
  <si>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</si>
  <si>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</si>
  <si>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</si>
  <si>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</si>
  <si>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</si>
  <si>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</si>
  <si>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</si>
  <si>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</si>
  <si>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</si>
  <si>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</si>
  <si>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</si>
  <si>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</si>
  <si>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</si>
  <si>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</si>
  <si>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</si>
  <si>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</si>
  <si>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</si>
  <si>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</si>
  <si>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</si>
  <si>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</si>
  <si>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</si>
  <si>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</si>
  <si>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</si>
  <si>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</si>
  <si>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</si>
  <si>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</si>
  <si>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</si>
  <si>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</si>
  <si>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</si>
  <si>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</si>
  <si>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</si>
  <si>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</si>
  <si>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</si>
  <si>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</si>
  <si>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</si>
  <si>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</si>
  <si>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</si>
  <si>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</si>
  <si>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</si>
  <si>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</si>
  <si>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</si>
  <si>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</si>
  <si>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</si>
  <si>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</si>
  <si>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</si>
  <si>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</si>
  <si>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</si>
  <si>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</si>
  <si>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</si>
  <si>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</si>
  <si>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</si>
  <si>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</si>
  <si>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</si>
  <si>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</si>
  <si>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</si>
  <si>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</si>
  <si>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</si>
  <si>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</si>
  <si>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</si>
  <si>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</si>
  <si>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</si>
  <si>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</si>
  <si>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</si>
  <si>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</si>
  <si>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</si>
  <si>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</si>
  <si>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</si>
  <si>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</si>
  <si>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</si>
  <si>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</si>
  <si>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</si>
  <si>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</si>
  <si>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</si>
  <si>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</si>
  <si>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</si>
  <si>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</si>
  <si>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</si>
  <si>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</si>
  <si>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</si>
  <si>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</si>
  <si>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</si>
  <si>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</si>
  <si>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</si>
  <si>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</si>
  <si>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</si>
  <si>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</si>
  <si>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</si>
  <si>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</si>
  <si>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</si>
  <si>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</si>
  <si>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</si>
  <si>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</si>
  <si>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</si>
  <si>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</si>
  <si>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</si>
  <si>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</si>
  <si>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</si>
  <si>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</si>
  <si>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</si>
  <si>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</si>
  <si>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</si>
  <si>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</si>
  <si>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</si>
  <si>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</si>
  <si>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</si>
  <si>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</si>
  <si>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</si>
  <si>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</si>
  <si>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</si>
  <si>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</si>
  <si>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</si>
  <si>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</si>
  <si>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</si>
  <si>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</si>
  <si>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</si>
  <si>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</si>
  <si>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</si>
  <si>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</si>
  <si>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</si>
  <si>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</si>
  <si>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</si>
  <si>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</si>
  <si>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</si>
  <si>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</si>
  <si>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</si>
  <si>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</si>
  <si>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</si>
  <si>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</si>
  <si>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</si>
  <si>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</si>
  <si>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</si>
  <si>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</si>
  <si>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</si>
  <si>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</si>
  <si>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</si>
  <si>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</si>
  <si>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</si>
  <si>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</si>
  <si>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</si>
  <si>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</si>
  <si>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</si>
  <si>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</si>
  <si>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</si>
  <si>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</si>
  <si>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</si>
  <si>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</si>
  <si>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</si>
  <si>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</si>
  <si>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</si>
  <si>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</si>
  <si>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</si>
  <si>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</si>
  <si>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</si>
  <si>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</si>
  <si>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</si>
  <si>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</si>
  <si>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</si>
  <si>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</si>
  <si>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</si>
  <si>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</si>
  <si>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</si>
  <si>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</si>
  <si>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</si>
  <si>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</si>
  <si>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</si>
  <si>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</si>
  <si>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</si>
  <si>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</si>
  <si>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</si>
  <si>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</si>
  <si>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</si>
  <si>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</si>
  <si>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</si>
  <si>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</si>
  <si>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</si>
  <si>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</si>
  <si>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</si>
  <si>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</si>
  <si>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</si>
  <si>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</si>
  <si>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</si>
  <si>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</si>
  <si>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</si>
  <si>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</si>
  <si>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</si>
  <si>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</si>
  <si>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</si>
  <si>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</si>
  <si>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</si>
  <si>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</si>
  <si>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</si>
  <si>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</si>
  <si>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</si>
  <si>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</si>
  <si>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</si>
  <si>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</si>
  <si>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</si>
  <si>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</si>
  <si>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</si>
  <si>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</si>
  <si>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</si>
  <si>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</si>
  <si>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</si>
  <si>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</si>
  <si>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</si>
  <si>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</si>
  <si>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</si>
  <si>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</si>
  <si>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</si>
  <si>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</si>
  <si>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</si>
  <si>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</si>
  <si>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</si>
  <si>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</si>
  <si>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</si>
  <si>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</si>
  <si>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</si>
  <si>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</si>
  <si>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</si>
  <si>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</si>
  <si>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</si>
  <si>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</si>
  <si>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</si>
  <si>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</si>
  <si>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</si>
  <si>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</si>
  <si>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</si>
  <si>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</si>
  <si>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</si>
  <si>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</si>
  <si>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</si>
  <si>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</si>
  <si>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</si>
  <si>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</si>
  <si>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</si>
  <si>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</si>
  <si>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</si>
  <si>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</si>
  <si>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</si>
  <si>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</si>
  <si>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</si>
  <si>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</si>
  <si>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</si>
  <si>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</si>
  <si>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</si>
  <si>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</si>
  <si>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</si>
  <si>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</si>
  <si>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</si>
  <si>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</si>
  <si>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</si>
  <si>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</si>
  <si>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</si>
  <si>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</si>
  <si>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</si>
  <si>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</si>
  <si>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</si>
  <si>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</si>
  <si>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</si>
  <si>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</si>
  <si>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</si>
  <si>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</si>
  <si>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</si>
  <si>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</si>
  <si>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</si>
  <si>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</si>
  <si>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</si>
  <si>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</si>
  <si>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</si>
  <si>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</si>
  <si>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</si>
  <si>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</si>
  <si>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</si>
  <si>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</si>
  <si>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</si>
  <si>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</si>
  <si>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</si>
  <si>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</si>
  <si>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</si>
  <si>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</si>
  <si>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</si>
  <si>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</si>
  <si>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</si>
  <si>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</si>
  <si>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</si>
  <si>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</si>
  <si>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</si>
  <si>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</si>
  <si>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</si>
  <si>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</si>
  <si>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</si>
  <si>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</si>
  <si>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</si>
  <si>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</si>
  <si>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</si>
  <si>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</si>
  <si>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</si>
  <si>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</si>
  <si>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</si>
  <si>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</si>
  <si>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</si>
  <si>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</si>
  <si>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</si>
  <si>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</si>
  <si>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</si>
  <si>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</si>
  <si>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</si>
  <si>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</si>
  <si>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</si>
  <si>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</si>
  <si>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</si>
  <si>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</si>
  <si>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</si>
  <si>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</si>
  <si>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</si>
  <si>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</si>
  <si>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</si>
  <si>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</si>
  <si>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</si>
  <si>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</si>
  <si>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</si>
  <si>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</si>
  <si>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</si>
  <si>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</si>
  <si>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</si>
  <si>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</si>
  <si>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</si>
  <si>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</si>
  <si>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</si>
  <si>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</si>
  <si>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</si>
  <si>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</si>
  <si>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</si>
  <si>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</si>
  <si>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</si>
  <si>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</si>
  <si>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</si>
  <si>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</si>
  <si>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</si>
  <si>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</si>
  <si>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</si>
  <si>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</si>
  <si>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</si>
  <si>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</si>
  <si>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</si>
  <si>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</si>
  <si>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</si>
  <si>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</si>
  <si>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</si>
  <si>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</si>
  <si>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</si>
  <si>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</si>
  <si>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</si>
  <si>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</si>
  <si>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</si>
  <si>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</si>
  <si>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</si>
  <si>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</si>
  <si>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</si>
  <si>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</si>
  <si>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</si>
  <si>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</si>
  <si>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</si>
  <si>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</si>
  <si>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</si>
  <si>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</si>
  <si>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</si>
  <si>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</si>
  <si>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</si>
  <si>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</si>
  <si>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</si>
  <si>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</si>
  <si>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</si>
  <si>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</si>
  <si>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</si>
  <si>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</si>
  <si>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</si>
  <si>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</si>
  <si>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</si>
  <si>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</si>
  <si>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</si>
  <si>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</si>
  <si>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</si>
  <si>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</si>
  <si>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</si>
  <si>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</si>
  <si>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</si>
  <si>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</si>
  <si>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</si>
  <si>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</si>
  <si>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</si>
  <si>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</si>
  <si>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</si>
  <si>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</si>
  <si>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</si>
  <si>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</si>
  <si>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</si>
  <si>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</si>
  <si>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</si>
  <si>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</si>
  <si>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</si>
  <si>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</si>
  <si>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</si>
  <si>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</si>
  <si>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</si>
  <si>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</si>
  <si>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</si>
  <si>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</si>
  <si>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</si>
  <si>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</si>
  <si>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</si>
  <si>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</si>
  <si>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</si>
  <si>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</si>
  <si>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</si>
  <si>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</si>
  <si>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</si>
  <si>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</si>
  <si>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</si>
  <si>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</si>
  <si>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</si>
  <si>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</si>
  <si>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</si>
  <si>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</si>
  <si>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</si>
  <si>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</si>
  <si>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</si>
  <si>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</si>
  <si>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</si>
  <si>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</si>
  <si>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</si>
  <si>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</si>
  <si>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</si>
  <si>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</si>
  <si>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</si>
  <si>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</si>
  <si>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</si>
  <si>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</si>
  <si>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</si>
  <si>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</si>
  <si>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</si>
  <si>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</si>
  <si>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</si>
  <si>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</si>
  <si>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</si>
  <si>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</si>
  <si>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</si>
  <si>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</si>
  <si>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</si>
  <si>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</si>
  <si>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</si>
  <si>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</si>
  <si>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</si>
  <si>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</si>
  <si>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</si>
  <si>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</si>
  <si>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</si>
  <si>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</si>
  <si>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</si>
  <si>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</si>
  <si>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</si>
  <si>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</si>
  <si>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</si>
  <si>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</si>
  <si>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</si>
  <si>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</si>
  <si>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</si>
  <si>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</si>
  <si>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</si>
  <si>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</si>
  <si>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</si>
  <si>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</si>
  <si>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</si>
  <si>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</si>
  <si>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</si>
  <si>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</si>
  <si>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</si>
  <si>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</si>
  <si>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</si>
  <si>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</si>
  <si>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</si>
  <si>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</si>
  <si>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</si>
  <si>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</si>
  <si>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</si>
  <si>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</si>
  <si>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</si>
  <si>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</si>
  <si>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</si>
  <si>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</si>
  <si>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</si>
  <si>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</si>
  <si>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</si>
  <si>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</si>
  <si>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</si>
  <si>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</si>
  <si>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</si>
  <si>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</si>
  <si>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</si>
  <si>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</si>
  <si>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</si>
  <si>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</si>
  <si>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</si>
  <si>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</si>
  <si>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</si>
  <si>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</si>
  <si>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</si>
  <si>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</si>
  <si>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</si>
  <si>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</si>
  <si>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</si>
  <si>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</si>
  <si>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</si>
  <si>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</si>
  <si>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</si>
  <si>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</si>
  <si>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</si>
  <si>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</si>
  <si>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</si>
  <si>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</si>
  <si>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</si>
  <si>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</si>
  <si>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</si>
  <si>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</si>
  <si>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</si>
  <si>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</si>
  <si>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</si>
  <si>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</si>
  <si>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</si>
  <si>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</si>
  <si>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</si>
  <si>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</si>
  <si>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</si>
  <si>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</si>
  <si>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</si>
  <si>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</si>
  <si>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</si>
  <si>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</si>
  <si>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</si>
  <si>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</si>
  <si>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</si>
  <si>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</si>
  <si>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</si>
  <si>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</si>
  <si>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</si>
  <si>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</si>
  <si>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</si>
  <si>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</si>
  <si>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</si>
  <si>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</si>
  <si>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</si>
  <si>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</si>
  <si>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</si>
  <si>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</si>
  <si>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</si>
  <si>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</si>
  <si>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</si>
  <si>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</si>
  <si>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</si>
  <si>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</si>
  <si>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</si>
  <si>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</si>
  <si>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</si>
  <si>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</si>
  <si>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</si>
  <si>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</si>
  <si>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</si>
  <si>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</si>
  <si>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</si>
  <si>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</si>
  <si>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</si>
  <si>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</si>
  <si>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</si>
  <si>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</si>
  <si>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</si>
  <si>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</si>
  <si>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</si>
  <si>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</si>
  <si>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</si>
  <si>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</si>
  <si>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</si>
  <si>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</si>
  <si>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</si>
  <si>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</si>
  <si>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</si>
  <si>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</si>
  <si>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</si>
  <si>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</si>
  <si>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</si>
  <si>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</si>
  <si>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</si>
  <si>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</si>
  <si>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</si>
  <si>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</si>
  <si>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</si>
  <si>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</si>
  <si>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</si>
  <si>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</si>
  <si>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</si>
  <si>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</si>
  <si>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</si>
  <si>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</si>
  <si>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</si>
  <si>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</si>
  <si>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</si>
  <si>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</si>
  <si>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</si>
  <si>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</si>
  <si>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</si>
  <si>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</si>
  <si>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</si>
  <si>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</si>
  <si>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</si>
  <si>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</si>
  <si>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</si>
  <si>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</si>
  <si>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</si>
  <si>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</si>
  <si>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</si>
  <si>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</si>
  <si>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</si>
  <si>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</si>
  <si>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</si>
  <si>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</si>
  <si>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</si>
  <si>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</si>
  <si>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</si>
  <si>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</si>
  <si>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</si>
  <si>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</si>
  <si>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</si>
  <si>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</si>
  <si>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</si>
  <si>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</si>
  <si>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</si>
  <si>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</si>
  <si>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</si>
  <si>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</si>
  <si>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</si>
  <si>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</si>
  <si>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</si>
  <si>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</si>
  <si>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</si>
  <si>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</si>
  <si>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</si>
  <si>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</si>
  <si>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</si>
  <si>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</si>
  <si>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</si>
  <si>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</si>
  <si>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</si>
  <si>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</si>
  <si>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</si>
  <si>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</si>
  <si>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</si>
  <si>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</si>
  <si>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</si>
  <si>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</si>
  <si>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</si>
  <si>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</si>
  <si>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</si>
  <si>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</si>
  <si>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</si>
  <si>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</si>
  <si>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</si>
  <si>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</si>
  <si>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</si>
  <si>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</si>
  <si>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</si>
  <si>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</si>
  <si>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</si>
  <si>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</si>
  <si>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</si>
  <si>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</si>
  <si>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</si>
  <si>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</si>
  <si>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</si>
  <si>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</si>
  <si>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</si>
  <si>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</si>
  <si>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</si>
  <si>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</si>
  <si>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</si>
  <si>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</si>
  <si>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</si>
  <si>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</si>
  <si>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</si>
  <si>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</si>
  <si>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</si>
  <si>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</si>
  <si>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</si>
  <si>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</si>
  <si>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</si>
  <si>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</si>
  <si>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</si>
  <si>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</si>
  <si>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</si>
  <si>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</si>
  <si>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</si>
  <si>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</si>
  <si>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</si>
  <si>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</si>
  <si>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</si>
  <si>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</si>
  <si>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</si>
  <si>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</si>
  <si>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</si>
  <si>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</si>
  <si>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</si>
  <si>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</si>
  <si>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</si>
  <si>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</si>
  <si>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</si>
  <si>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</si>
  <si>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</si>
  <si>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</si>
  <si>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</si>
  <si>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</si>
  <si>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</si>
  <si>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</si>
  <si>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</si>
  <si>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</si>
  <si>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</si>
  <si>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</si>
  <si>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</si>
  <si>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</si>
  <si>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</si>
  <si>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</si>
  <si>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</si>
  <si>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</si>
  <si>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</si>
  <si>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</si>
  <si>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</si>
  <si>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</si>
  <si>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</si>
  <si>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</si>
  <si>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</si>
  <si>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</si>
  <si>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</si>
  <si>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</si>
  <si>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</si>
  <si>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</si>
  <si>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</si>
  <si>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</si>
  <si>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</si>
  <si>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</si>
  <si>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</si>
  <si>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</si>
  <si>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</si>
  <si>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</si>
  <si>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</si>
  <si>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</si>
  <si>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</si>
  <si>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</si>
  <si>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</si>
  <si>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</si>
  <si>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</si>
  <si>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</si>
  <si>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</si>
  <si>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</si>
  <si>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</si>
  <si>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</si>
  <si>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</si>
  <si>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</si>
  <si>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</si>
  <si>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</si>
  <si>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</si>
  <si>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</si>
  <si>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</si>
  <si>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</si>
  <si>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</si>
  <si>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</si>
  <si>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</si>
  <si>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</si>
  <si>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</si>
  <si>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</si>
  <si>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</si>
  <si>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</si>
  <si>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</si>
  <si>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</si>
  <si>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</si>
  <si>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</si>
  <si>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</si>
  <si>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</si>
  <si>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</si>
  <si>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</si>
  <si>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</si>
  <si>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</si>
  <si>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</si>
  <si>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</si>
  <si>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</si>
  <si>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</si>
  <si>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</si>
  <si>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</si>
  <si>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</si>
  <si>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</si>
  <si>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</si>
  <si>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</si>
  <si>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</si>
  <si>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</si>
  <si>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</si>
  <si>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</si>
  <si>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</si>
  <si>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</si>
  <si>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</si>
  <si>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</si>
  <si>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</si>
  <si>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</si>
  <si>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</si>
  <si>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</si>
  <si>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</si>
  <si>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</si>
  <si>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</si>
  <si>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</si>
  <si>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</si>
  <si>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</si>
  <si>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</si>
  <si>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</si>
  <si>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</si>
  <si>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</si>
  <si>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</si>
  <si>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</si>
  <si>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</si>
  <si>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</si>
  <si>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</si>
  <si>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</si>
  <si>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</si>
  <si>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</si>
  <si>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</si>
  <si>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</si>
  <si>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</si>
  <si>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</si>
  <si>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</si>
  <si>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</si>
  <si>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</si>
  <si>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</si>
  <si>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</si>
  <si>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</si>
  <si>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</si>
  <si>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</si>
  <si>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</si>
  <si>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</si>
  <si>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</si>
  <si>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</si>
  <si>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</si>
  <si>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</si>
  <si>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</si>
  <si>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</si>
  <si>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</si>
  <si>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</si>
  <si>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</si>
  <si>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</si>
  <si>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</si>
  <si>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</si>
  <si>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</si>
  <si>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</si>
  <si>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</si>
  <si>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</si>
  <si>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</si>
  <si>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</si>
  <si>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</si>
  <si>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</si>
  <si>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</si>
  <si>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</si>
  <si>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</si>
  <si>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</si>
  <si>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</si>
  <si>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</si>
  <si>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</si>
  <si>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</si>
  <si>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</si>
  <si>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</si>
  <si>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</si>
  <si>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</si>
  <si>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</si>
  <si>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</si>
  <si>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</si>
  <si>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</si>
  <si>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</si>
  <si>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</si>
  <si>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</si>
  <si>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</si>
  <si>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</si>
  <si>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</si>
  <si>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</si>
  <si>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</si>
  <si>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</si>
  <si>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</si>
  <si>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</si>
  <si>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</si>
  <si>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</si>
  <si>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</si>
  <si>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</si>
  <si>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</si>
  <si>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</si>
  <si>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</si>
  <si>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</si>
  <si>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</si>
  <si>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</si>
  <si>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</si>
  <si>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</si>
  <si>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</si>
  <si>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</si>
  <si>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</si>
  <si>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</si>
  <si>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</si>
  <si>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</si>
  <si>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</si>
  <si>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</si>
  <si>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</si>
  <si>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</si>
  <si>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</si>
  <si>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</si>
  <si>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</si>
  <si>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</si>
  <si>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</si>
  <si>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</si>
  <si>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</si>
  <si>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</si>
  <si>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</si>
  <si>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</si>
  <si>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</si>
  <si>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</si>
  <si>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</si>
  <si>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</si>
  <si>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</si>
  <si>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</si>
  <si>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</si>
  <si>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</si>
  <si>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</si>
  <si>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</si>
  <si>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</si>
  <si>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</si>
  <si>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</si>
  <si>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</si>
  <si>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</si>
  <si>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</si>
  <si>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</si>
  <si>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</si>
  <si>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</si>
  <si>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</si>
  <si>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</si>
  <si>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</si>
  <si>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</si>
  <si>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</si>
  <si>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</si>
  <si>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</si>
  <si>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</si>
  <si>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</si>
  <si>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</si>
  <si>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</si>
  <si>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</si>
  <si>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</si>
  <si>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</si>
  <si>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</si>
  <si>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</si>
  <si>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</si>
  <si>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</si>
  <si>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</si>
  <si>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</si>
  <si>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</si>
  <si>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</si>
  <si>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</si>
  <si>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</si>
  <si>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</si>
  <si>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</si>
  <si>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</si>
  <si>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</si>
  <si>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</si>
  <si>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</si>
  <si>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</si>
  <si>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</si>
  <si>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</si>
  <si>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</si>
  <si>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</si>
  <si>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</si>
  <si>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</si>
  <si>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</si>
  <si>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</si>
  <si>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</si>
  <si>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</si>
  <si>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</si>
  <si>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</si>
  <si>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</si>
  <si>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</si>
  <si>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</si>
  <si>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</si>
  <si>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</si>
  <si>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</si>
  <si>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</si>
  <si>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</si>
  <si>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</si>
  <si>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</si>
  <si>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</si>
  <si>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</si>
  <si>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</si>
  <si>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</si>
  <si>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</si>
  <si>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</si>
  <si>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</si>
  <si>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</si>
  <si>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</si>
  <si>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</si>
  <si>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</si>
  <si>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</si>
  <si>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</si>
  <si>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</si>
  <si>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</si>
  <si>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</si>
  <si>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</si>
  <si>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</si>
  <si>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</si>
  <si>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</si>
  <si>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</si>
  <si>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</si>
  <si>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</si>
  <si>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</si>
  <si>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</si>
  <si>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</si>
  <si>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</si>
  <si>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</si>
  <si>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</si>
  <si>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</si>
  <si>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</si>
  <si>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</si>
  <si>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</si>
  <si>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</si>
  <si>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</si>
  <si>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</si>
  <si>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</si>
  <si>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</si>
  <si>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</si>
  <si>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</si>
  <si>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</si>
  <si>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</si>
  <si>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</si>
  <si>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</si>
  <si>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</si>
  <si>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</si>
  <si>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</si>
  <si>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</si>
  <si>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</si>
  <si>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</si>
  <si>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</si>
  <si>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</si>
  <si>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</si>
  <si>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</si>
  <si>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</si>
  <si>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</si>
  <si>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</si>
  <si>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</si>
  <si>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</si>
  <si>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</si>
  <si>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</si>
  <si>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</si>
  <si>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</si>
  <si>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</si>
  <si>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</si>
  <si>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</si>
  <si>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</si>
  <si>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</si>
  <si>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</si>
  <si>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</si>
  <si>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</si>
  <si>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</si>
  <si>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</si>
  <si>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</si>
  <si>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</si>
  <si>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</si>
  <si>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</si>
  <si>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</si>
  <si>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</si>
  <si>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</si>
  <si>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</si>
  <si>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</si>
  <si>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</si>
  <si>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</si>
  <si>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</si>
  <si>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</si>
  <si>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</si>
  <si>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</si>
  <si>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</si>
  <si>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</si>
  <si>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</si>
  <si>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</si>
  <si>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</si>
  <si>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</si>
  <si>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</si>
  <si>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</si>
  <si>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</si>
  <si>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</si>
  <si>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</si>
  <si>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</si>
  <si>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</si>
  <si>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</si>
  <si>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</si>
  <si>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</si>
  <si>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</si>
  <si>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</si>
  <si>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</si>
  <si>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</si>
  <si>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</si>
  <si>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</si>
  <si>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</si>
  <si>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</si>
  <si>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</si>
  <si>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</si>
  <si>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</si>
  <si>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</si>
  <si>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</si>
  <si>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</si>
  <si>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</si>
  <si>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</si>
  <si>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</si>
  <si>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</si>
  <si>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</si>
  <si>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</si>
  <si>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</si>
  <si>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</si>
  <si>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</si>
  <si>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</si>
  <si>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</si>
  <si>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</si>
  <si>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</si>
  <si>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</si>
  <si>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</si>
  <si>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</si>
  <si>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</si>
  <si>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</si>
  <si>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</si>
  <si>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</si>
  <si>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</si>
  <si>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</si>
  <si>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</si>
  <si>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</si>
  <si>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</si>
  <si>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</si>
  <si>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</si>
  <si>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</si>
  <si>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</si>
  <si>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</si>
  <si>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</si>
  <si>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</si>
  <si>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</si>
  <si>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</si>
  <si>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</si>
  <si>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</si>
  <si>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</si>
  <si>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</si>
  <si>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</si>
  <si>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</si>
  <si>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</si>
  <si>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</si>
  <si>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</si>
  <si>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</si>
  <si>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</si>
  <si>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</si>
  <si>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</si>
  <si>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</si>
  <si>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</si>
  <si>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</si>
  <si>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</si>
  <si>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</si>
  <si>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</si>
  <si>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</si>
  <si>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</si>
  <si>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</si>
  <si>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</si>
  <si>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</si>
  <si>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</si>
  <si>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</si>
  <si>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</si>
  <si>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</si>
  <si>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</si>
  <si>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</si>
  <si>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</si>
  <si>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</si>
  <si>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</si>
  <si>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</si>
  <si>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</si>
  <si>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</si>
  <si>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</si>
  <si>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</si>
  <si>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</si>
  <si>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</si>
  <si>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</si>
  <si>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</si>
  <si>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</si>
  <si>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</si>
  <si>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</si>
  <si>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</si>
  <si>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</si>
  <si>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</si>
  <si>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</si>
  <si>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</si>
  <si>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</si>
  <si>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</si>
  <si>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</si>
  <si>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</si>
  <si>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</si>
  <si>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</si>
  <si>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</si>
  <si>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</si>
  <si>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</si>
  <si>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</si>
  <si>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</si>
  <si>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</si>
  <si>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</si>
  <si>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</si>
  <si>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</si>
  <si>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</si>
  <si>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</si>
  <si>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</si>
  <si>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</si>
  <si>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</si>
  <si>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</si>
  <si>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</si>
  <si>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</si>
  <si>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</si>
  <si>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</si>
  <si>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</si>
  <si>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</si>
  <si>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</si>
  <si>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</si>
  <si>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</si>
  <si>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</si>
  <si>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</si>
  <si>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</si>
  <si>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</si>
  <si>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</si>
  <si>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</si>
  <si>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</si>
  <si>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</si>
  <si>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</si>
  <si>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</si>
  <si>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</si>
  <si>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</si>
  <si>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</si>
  <si>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</si>
  <si>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</si>
  <si>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</si>
  <si>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</si>
  <si>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</si>
  <si>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</si>
  <si>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</si>
  <si>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</si>
  <si>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</si>
  <si>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</si>
  <si>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</si>
  <si>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</si>
  <si>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</si>
  <si>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</si>
  <si>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</si>
  <si>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</si>
  <si>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</si>
  <si>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</si>
  <si>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</si>
  <si>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</si>
  <si>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</si>
  <si>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</si>
  <si>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</si>
  <si>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</si>
  <si>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</si>
  <si>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</si>
  <si>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</si>
  <si>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</si>
  <si>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</si>
  <si>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</si>
  <si>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</si>
  <si>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</si>
  <si>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</si>
  <si>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</si>
  <si>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</si>
  <si>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</si>
  <si>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</si>
  <si>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</si>
  <si>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</si>
  <si>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</si>
  <si>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</si>
  <si>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</si>
  <si>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</si>
  <si>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</si>
  <si>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</si>
  <si>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</si>
  <si>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</si>
  <si>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</si>
  <si>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</si>
  <si>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</si>
  <si>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</si>
  <si>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</si>
  <si>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</si>
  <si>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</si>
  <si>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</si>
  <si>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</si>
  <si>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</si>
  <si>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</si>
  <si>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</si>
  <si>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</si>
  <si>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</si>
  <si>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</si>
  <si>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</si>
  <si>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</si>
  <si>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</si>
  <si>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</si>
  <si>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</si>
  <si>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</si>
  <si>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</si>
  <si>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</si>
  <si>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</si>
  <si>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</si>
  <si>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</si>
  <si>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</si>
  <si>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</si>
  <si>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</si>
  <si>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</si>
  <si>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</si>
  <si>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</si>
  <si>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</si>
  <si>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</si>
  <si>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</si>
  <si>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</si>
  <si>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</si>
  <si>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</si>
  <si>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</si>
  <si>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</si>
  <si>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</si>
  <si>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</si>
  <si>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</si>
  <si>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</si>
  <si>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</si>
  <si>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</si>
  <si>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</si>
  <si>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</si>
  <si>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</si>
  <si>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</si>
  <si>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</si>
  <si>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</si>
  <si>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</si>
  <si>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</si>
  <si>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</si>
  <si>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</si>
  <si>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</si>
  <si>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</si>
  <si>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</si>
  <si>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</si>
  <si>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</si>
  <si>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</si>
  <si>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</si>
  <si>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</si>
  <si>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</si>
  <si>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</si>
  <si>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</si>
  <si>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</si>
  <si>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</si>
  <si>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</si>
  <si>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</si>
  <si>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</si>
  <si>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</si>
  <si>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</si>
  <si>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</si>
  <si>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</si>
  <si>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</si>
  <si>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</si>
  <si>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</si>
  <si>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</si>
  <si>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</si>
  <si>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</si>
  <si>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</si>
  <si>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</si>
  <si>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</si>
  <si>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</si>
  <si>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</si>
  <si>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</si>
  <si>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</si>
  <si>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</si>
  <si>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</si>
  <si>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</si>
  <si>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</si>
  <si>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</si>
  <si>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</si>
  <si>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</si>
  <si>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</si>
  <si>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</si>
  <si>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</si>
  <si>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</si>
  <si>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</si>
  <si>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</si>
  <si>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</si>
  <si>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</si>
  <si>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</si>
  <si>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</si>
  <si>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</si>
  <si>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</si>
  <si>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</si>
  <si>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</si>
  <si>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</si>
  <si>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</si>
  <si>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</si>
  <si>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</si>
  <si>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</si>
  <si>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</si>
  <si>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</si>
  <si>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</si>
  <si>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</si>
  <si>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</si>
  <si>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</si>
  <si>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</si>
  <si>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</si>
  <si>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</si>
  <si>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</si>
  <si>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</si>
  <si>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</si>
  <si>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</si>
  <si>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</si>
  <si>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</si>
  <si>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</si>
  <si>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</si>
  <si>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</si>
  <si>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</si>
  <si>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</si>
  <si>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</si>
  <si>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</si>
  <si>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</si>
  <si>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</si>
  <si>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</si>
  <si>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</si>
  <si>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</si>
  <si>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</si>
  <si>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</si>
  <si>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</si>
  <si>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</si>
  <si>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</si>
  <si>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</si>
  <si>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</si>
  <si>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</si>
  <si>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</si>
  <si>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</si>
  <si>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</si>
  <si>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</si>
  <si>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</si>
  <si>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</si>
  <si>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</si>
  <si>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</si>
  <si>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</si>
  <si>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</si>
  <si>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</si>
  <si>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</si>
  <si>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</si>
  <si>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</si>
  <si>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</si>
  <si>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</si>
  <si>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</si>
  <si>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</si>
  <si>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</si>
  <si>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</si>
  <si>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</si>
  <si>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</si>
  <si>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</si>
  <si>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</si>
  <si>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</si>
  <si>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</si>
  <si>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</si>
  <si>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</si>
  <si>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</si>
  <si>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</si>
  <si>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</si>
  <si>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</si>
  <si>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</si>
  <si>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</si>
  <si>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</si>
  <si>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</si>
  <si>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</si>
  <si>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</si>
  <si>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</si>
  <si>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</si>
  <si>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</si>
  <si>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</si>
  <si>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</si>
  <si>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</si>
  <si>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</si>
  <si>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</si>
  <si>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</si>
  <si>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</si>
  <si>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</si>
  <si>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</si>
  <si>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</si>
  <si>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</si>
  <si>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</si>
  <si>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</si>
  <si>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</si>
  <si>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</si>
  <si>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</si>
  <si>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</si>
  <si>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</si>
  <si>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</si>
  <si>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</si>
  <si>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</si>
  <si>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</si>
  <si>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</si>
  <si>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</si>
  <si>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</si>
  <si>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</si>
  <si>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</si>
  <si>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</si>
  <si>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</si>
  <si>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</si>
  <si>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</si>
  <si>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</si>
  <si>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</si>
  <si>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</si>
  <si>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</si>
  <si>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</si>
  <si>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</si>
  <si>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</si>
  <si>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</si>
  <si>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</si>
  <si>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</si>
  <si>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</si>
  <si>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</si>
  <si>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</si>
  <si>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</si>
  <si>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</si>
  <si>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</si>
  <si>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</si>
  <si>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</si>
  <si>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</si>
  <si>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</si>
  <si>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</si>
  <si>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</si>
  <si>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</si>
  <si>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</si>
  <si>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</si>
  <si>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</si>
  <si>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</si>
  <si>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</si>
  <si>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</si>
  <si>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</si>
  <si>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</si>
  <si>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</si>
  <si>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</si>
  <si>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</si>
  <si>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</si>
  <si>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</si>
  <si>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</si>
  <si>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</si>
  <si>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</si>
  <si>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</si>
  <si>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</si>
  <si>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</si>
  <si>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</si>
  <si>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</si>
  <si>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</si>
  <si>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</si>
  <si>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</si>
  <si>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</si>
  <si>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</si>
  <si>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</si>
  <si>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</si>
  <si>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</si>
  <si>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</si>
  <si>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</si>
  <si>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</si>
  <si>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</si>
  <si>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</si>
  <si>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</si>
  <si>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</si>
  <si>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</si>
  <si>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</si>
  <si>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</si>
  <si>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</si>
  <si>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</si>
  <si>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</si>
  <si>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</si>
  <si>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</si>
  <si>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</si>
  <si>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</si>
  <si>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</si>
  <si>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</si>
  <si>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</si>
  <si>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</si>
  <si>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</si>
  <si>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</si>
  <si>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</si>
  <si>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</si>
  <si>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</si>
  <si>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</si>
  <si>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</si>
  <si>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</si>
  <si>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</si>
  <si>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</si>
  <si>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</si>
  <si>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</si>
  <si>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</si>
  <si>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</si>
  <si>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</si>
  <si>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</si>
  <si>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</si>
  <si>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</si>
  <si>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</si>
  <si>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</si>
  <si>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</si>
  <si>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</si>
  <si>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</si>
  <si>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</si>
  <si>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</si>
  <si>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</si>
  <si>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</si>
  <si>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</si>
  <si>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</si>
  <si>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</si>
  <si>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</si>
  <si>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</si>
  <si>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</si>
  <si>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</si>
  <si>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</si>
  <si>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</si>
  <si>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</si>
  <si>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</si>
  <si>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</si>
  <si>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</si>
  <si>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</si>
  <si>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</si>
  <si>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</si>
  <si>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</si>
  <si>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</si>
  <si>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</si>
  <si>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</si>
  <si>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</si>
  <si>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</si>
  <si>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</si>
  <si>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</si>
  <si>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</si>
  <si>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</si>
  <si>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</si>
  <si>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</si>
  <si>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</si>
  <si>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</si>
  <si>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</si>
  <si>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</si>
  <si>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</si>
  <si>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</si>
  <si>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</si>
  <si>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</si>
  <si>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</si>
  <si>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</si>
  <si>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</si>
  <si>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</si>
  <si>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</si>
  <si>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</si>
  <si>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</si>
  <si>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</si>
  <si>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</si>
  <si>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</si>
  <si>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</si>
  <si>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</si>
  <si>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</si>
  <si>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</si>
  <si>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</si>
  <si>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</si>
  <si>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</si>
  <si>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</si>
  <si>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</si>
  <si>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</si>
  <si>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</si>
  <si>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</si>
  <si>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</si>
  <si>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</si>
  <si>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</si>
  <si>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</si>
  <si>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</si>
  <si>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</si>
  <si>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</si>
  <si>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</si>
  <si>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</si>
  <si>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</si>
  <si>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</si>
  <si>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</si>
  <si>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</si>
  <si>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</si>
  <si>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</si>
  <si>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</si>
  <si>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</si>
  <si>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</si>
  <si>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</si>
  <si>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</si>
  <si>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</si>
  <si>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</si>
  <si>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</si>
  <si>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</si>
  <si>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</si>
  <si>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</si>
  <si>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</si>
  <si>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</si>
  <si>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</si>
  <si>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</si>
  <si>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</si>
  <si>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</si>
  <si>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</si>
  <si>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</si>
  <si>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</si>
  <si>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</si>
  <si>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</si>
  <si>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</si>
  <si>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</si>
  <si>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</si>
  <si>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</si>
  <si>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</si>
  <si>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</si>
  <si>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</si>
  <si>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</si>
  <si>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</si>
  <si>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</si>
  <si>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</si>
  <si>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</si>
  <si>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</si>
  <si>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</si>
  <si>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</si>
  <si>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</si>
  <si>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</si>
  <si>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</si>
  <si>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</si>
  <si>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</si>
  <si>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</si>
  <si>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</si>
  <si>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</si>
  <si>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</si>
  <si>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</si>
  <si>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</si>
  <si>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</si>
  <si>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</si>
  <si>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</si>
  <si>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</si>
  <si>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</si>
  <si>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</si>
  <si>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</si>
  <si>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</si>
  <si>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</si>
  <si>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</si>
  <si>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</si>
  <si>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</si>
  <si>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</si>
  <si>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</si>
  <si>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</si>
  <si>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</si>
  <si>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</si>
  <si>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</si>
  <si>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</si>
  <si>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</si>
  <si>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</si>
  <si>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</si>
  <si>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</si>
  <si>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</si>
  <si>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</si>
  <si>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</si>
  <si>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</si>
  <si>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</si>
  <si>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</si>
  <si>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</si>
  <si>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</si>
  <si>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</si>
  <si>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</si>
  <si>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</si>
  <si>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</si>
  <si>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</si>
  <si>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</si>
  <si>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</si>
  <si>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</si>
  <si>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</si>
  <si>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</si>
  <si>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</si>
  <si>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</si>
  <si>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</si>
  <si>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</si>
  <si>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</si>
  <si>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</si>
  <si>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</si>
  <si>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</si>
  <si>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</si>
  <si>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</si>
  <si>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</si>
  <si>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</si>
  <si>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</si>
  <si>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</si>
  <si>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</si>
  <si>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</si>
  <si>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</si>
  <si>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</si>
  <si>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</si>
  <si>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</si>
  <si>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</si>
  <si>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</si>
  <si>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</si>
  <si>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</si>
  <si>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</si>
  <si>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</si>
  <si>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</si>
  <si>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</si>
  <si>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</si>
  <si>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</si>
  <si>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</si>
  <si>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</si>
  <si>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</si>
  <si>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</si>
  <si>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</si>
  <si>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</si>
  <si>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</si>
  <si>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</si>
  <si>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</si>
  <si>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</si>
  <si>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</si>
  <si>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</si>
  <si>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</si>
  <si>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</si>
  <si>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</si>
  <si>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</si>
  <si>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</si>
  <si>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</si>
  <si>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</si>
  <si>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</si>
  <si>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</si>
  <si>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</si>
  <si>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</si>
  <si>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</si>
  <si>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</si>
  <si>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</si>
  <si>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</si>
  <si>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</si>
  <si>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</si>
  <si>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</si>
  <si>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</si>
  <si>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</si>
  <si>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</si>
  <si>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</si>
  <si>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</si>
  <si>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</si>
  <si>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</si>
  <si>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</si>
  <si>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</si>
  <si>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</si>
  <si>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</si>
  <si>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</si>
  <si>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</si>
  <si>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</si>
  <si>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</si>
  <si>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</si>
  <si>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</si>
  <si>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</si>
  <si>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</si>
  <si>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</si>
  <si>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</si>
  <si>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</si>
  <si>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</si>
  <si>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</si>
  <si>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</si>
  <si>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</si>
  <si>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</si>
  <si>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</si>
  <si>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</si>
  <si>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</si>
  <si>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</si>
  <si>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</si>
  <si>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</si>
  <si>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</si>
  <si>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</si>
  <si>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</si>
  <si>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</si>
  <si>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</si>
  <si>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</si>
  <si>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</si>
  <si>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</si>
  <si>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</si>
  <si>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</si>
  <si>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</si>
  <si>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</si>
  <si>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</si>
  <si>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</si>
  <si>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</si>
  <si>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</si>
  <si>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</si>
  <si>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</si>
  <si>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</si>
  <si>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</si>
  <si>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</si>
  <si>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</si>
  <si>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</si>
  <si>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</si>
  <si>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</si>
  <si>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</si>
  <si>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</si>
  <si>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</si>
  <si>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</si>
  <si>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</si>
  <si>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</si>
  <si>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</si>
  <si>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</si>
  <si>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</si>
  <si>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</si>
  <si>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</si>
  <si>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</si>
  <si>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</si>
  <si>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</si>
  <si>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</si>
  <si>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</si>
  <si>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</si>
  <si>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</si>
  <si>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</si>
  <si>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</si>
  <si>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</si>
  <si>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</si>
  <si>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</si>
  <si>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</si>
  <si>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</si>
  <si>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</si>
  <si>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</si>
  <si>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</si>
  <si>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</si>
  <si>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</si>
  <si>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</si>
  <si>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</si>
  <si>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</si>
  <si>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</si>
  <si>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</si>
  <si>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</si>
  <si>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</si>
  <si>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</si>
  <si>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</si>
  <si>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</si>
  <si>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</si>
  <si>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</si>
  <si>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</si>
  <si>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</si>
  <si>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</si>
  <si>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</si>
  <si>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</si>
  <si>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</si>
  <si>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</si>
  <si>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</si>
  <si>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</si>
  <si>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</si>
  <si>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</si>
  <si>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</si>
  <si>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</si>
  <si>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</si>
  <si>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</si>
  <si>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</si>
  <si>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</si>
  <si>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</si>
  <si>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</si>
  <si>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</si>
  <si>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</si>
  <si>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</si>
  <si>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</si>
  <si>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</si>
  <si>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</si>
  <si>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</si>
  <si>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</si>
  <si>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</si>
  <si>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</si>
  <si>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</si>
  <si>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</si>
  <si>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</si>
  <si>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</si>
  <si>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</si>
  <si>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</si>
  <si>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</si>
  <si>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</si>
  <si>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</si>
  <si>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</si>
  <si>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</si>
  <si>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</si>
  <si>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</si>
  <si>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</si>
  <si>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</si>
  <si>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</si>
  <si>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</si>
  <si>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</si>
  <si>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</si>
  <si>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</si>
  <si>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</si>
  <si>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</si>
  <si>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</si>
  <si>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</si>
  <si>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</si>
  <si>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</si>
  <si>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</si>
  <si>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</si>
  <si>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</si>
  <si>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</si>
  <si>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</si>
  <si>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</si>
  <si>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</si>
  <si>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</si>
  <si>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</si>
  <si>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</si>
  <si>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</si>
  <si>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</si>
  <si>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</si>
  <si>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</si>
  <si>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</si>
  <si>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</si>
  <si>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</si>
  <si>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</si>
  <si>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</si>
  <si>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</si>
  <si>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</si>
  <si>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</si>
  <si>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</si>
  <si>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</si>
  <si>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</si>
  <si>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</si>
  <si>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</si>
  <si>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</si>
  <si>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</si>
  <si>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</si>
  <si>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</si>
  <si>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</si>
  <si>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</si>
  <si>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</si>
  <si>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</si>
  <si>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</si>
  <si>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</si>
  <si>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</si>
  <si>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</si>
  <si>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</si>
  <si>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</si>
  <si>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</si>
  <si>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</si>
  <si>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</si>
  <si>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</si>
  <si>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</si>
  <si>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</si>
  <si>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</si>
  <si>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</si>
  <si>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</si>
  <si>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</si>
  <si>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</si>
  <si>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</si>
  <si>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</si>
  <si>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</si>
  <si>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</si>
  <si>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</si>
  <si>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</si>
  <si>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</si>
  <si>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</si>
  <si>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</si>
  <si>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</si>
  <si>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</si>
  <si>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</si>
  <si>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</si>
  <si>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</si>
  <si>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</si>
  <si>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</si>
  <si>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</si>
  <si>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</si>
  <si>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</si>
  <si>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</si>
  <si>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</si>
  <si>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</si>
  <si>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</si>
  <si>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</si>
  <si>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</si>
  <si>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</si>
  <si>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</si>
  <si>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</si>
  <si>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</si>
  <si>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</si>
  <si>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</si>
  <si>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</si>
  <si>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</si>
  <si>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</si>
  <si>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</si>
  <si>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</si>
  <si>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</si>
  <si>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</si>
  <si>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</si>
  <si>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</si>
  <si>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</si>
  <si>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</si>
  <si>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</si>
  <si>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</si>
  <si>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</si>
  <si>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</si>
  <si>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</si>
  <si>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</si>
  <si>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</si>
  <si>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</si>
  <si>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</si>
  <si>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</si>
  <si>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</si>
  <si>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</si>
  <si>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</si>
  <si>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</si>
  <si>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</si>
  <si>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</si>
  <si>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</si>
  <si>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</si>
  <si>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</si>
  <si>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</si>
  <si>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</si>
  <si>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</si>
  <si>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</si>
  <si>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</si>
  <si>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</si>
  <si>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</si>
  <si>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</si>
  <si>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</si>
  <si>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</si>
  <si>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</si>
  <si>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</si>
  <si>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</si>
  <si>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</si>
  <si>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</si>
  <si>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</si>
  <si>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</si>
  <si>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</si>
  <si>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</si>
  <si>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</si>
  <si>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</si>
  <si>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</si>
  <si>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</si>
  <si>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</si>
  <si>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</si>
  <si>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</si>
  <si>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</si>
  <si>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</si>
  <si>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</si>
  <si>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</si>
  <si>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</si>
  <si>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</si>
  <si>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</si>
  <si>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</si>
  <si>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</si>
  <si>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</si>
  <si>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</si>
  <si>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</si>
  <si>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</si>
  <si>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</si>
  <si>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</si>
  <si>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</si>
  <si>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</si>
  <si>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</si>
  <si>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</si>
  <si>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</si>
  <si>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</si>
  <si>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</si>
  <si>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</si>
  <si>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</si>
  <si>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</si>
  <si>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</si>
  <si>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</si>
  <si>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</si>
  <si>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</si>
  <si>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</si>
  <si>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</si>
  <si>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</si>
  <si>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</si>
  <si>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</si>
  <si>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</si>
  <si>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</si>
  <si>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</si>
  <si>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</si>
  <si>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</si>
  <si>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</si>
  <si>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</si>
  <si>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</si>
  <si>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</si>
  <si>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</si>
  <si>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</si>
  <si>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</si>
  <si>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</si>
  <si>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</si>
  <si>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</si>
  <si>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</si>
  <si>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</si>
  <si>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</si>
  <si>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</si>
  <si>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</si>
  <si>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</si>
  <si>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</si>
  <si>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</si>
  <si>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</si>
  <si>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</si>
  <si>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</si>
  <si>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</si>
  <si>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</si>
  <si>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</si>
  <si>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</si>
  <si>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</si>
  <si>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</si>
  <si>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</si>
  <si>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</si>
  <si>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</si>
  <si>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</si>
  <si>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</si>
  <si>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</si>
  <si>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</si>
  <si>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</si>
  <si>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</si>
  <si>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</si>
  <si>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</si>
  <si>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</si>
  <si>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</si>
  <si>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</si>
  <si>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</si>
  <si>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</si>
  <si>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</si>
  <si>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</si>
  <si>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</si>
  <si>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</si>
  <si>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</si>
  <si>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</si>
  <si>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</si>
  <si>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</si>
  <si>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</si>
  <si>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</si>
  <si>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</si>
  <si>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</si>
  <si>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</si>
  <si>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</si>
  <si>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</si>
  <si>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</si>
  <si>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</si>
  <si>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</si>
  <si>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</si>
  <si>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</si>
  <si>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</si>
  <si>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</si>
  <si>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</si>
  <si>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</si>
  <si>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</si>
  <si>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</si>
  <si>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</si>
  <si>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</si>
  <si>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</si>
  <si>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</si>
  <si>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</si>
  <si>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</si>
  <si>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</si>
  <si>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</si>
  <si>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</si>
  <si>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</si>
  <si>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</si>
  <si>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</si>
  <si>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</si>
  <si>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</si>
  <si>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</si>
  <si>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</si>
  <si>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</si>
  <si>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</si>
  <si>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</si>
  <si>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</si>
  <si>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</si>
  <si>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</si>
  <si>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</si>
  <si>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</si>
  <si>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</si>
  <si>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</si>
  <si>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</si>
  <si>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</si>
  <si>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</si>
  <si>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</si>
  <si>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</si>
  <si>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</si>
  <si>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</si>
  <si>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</si>
  <si>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</si>
  <si>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</si>
  <si>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</si>
  <si>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</si>
  <si>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</si>
  <si>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</si>
  <si>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</si>
  <si>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</si>
  <si>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</si>
  <si>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</si>
  <si>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</si>
  <si>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</si>
  <si>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</si>
  <si>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</si>
  <si>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</si>
  <si>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</si>
  <si>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</si>
  <si>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</si>
  <si>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</si>
  <si>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</si>
  <si>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</si>
  <si>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</si>
  <si>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</si>
  <si>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</si>
  <si>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</si>
  <si>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</si>
  <si>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</si>
  <si>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</si>
  <si>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</si>
  <si>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</si>
  <si>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</si>
  <si>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</si>
  <si>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</si>
  <si>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</si>
  <si>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</si>
  <si>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</si>
  <si>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</si>
  <si>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</si>
  <si>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</si>
  <si>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</si>
  <si>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</si>
  <si>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</si>
  <si>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</si>
  <si>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</si>
  <si>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</si>
  <si>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</si>
  <si>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</si>
  <si>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</si>
  <si>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</si>
  <si>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</si>
  <si>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</si>
  <si>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</si>
  <si>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</si>
  <si>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</si>
  <si>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</si>
  <si>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</si>
  <si>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</si>
  <si>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</si>
  <si>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</si>
  <si>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</si>
  <si>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</si>
  <si>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</si>
  <si>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</si>
  <si>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</si>
  <si>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</si>
  <si>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</si>
  <si>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</si>
  <si>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</si>
  <si>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</si>
  <si>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</si>
  <si>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</si>
  <si>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</si>
  <si>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</si>
  <si>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</si>
  <si>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</si>
  <si>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</si>
  <si>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</si>
  <si>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</si>
  <si>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</si>
  <si>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</si>
  <si>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</si>
  <si>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</si>
  <si>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</si>
  <si>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</si>
  <si>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</si>
  <si>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</si>
  <si>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</si>
  <si>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</si>
  <si>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</si>
  <si>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</si>
  <si>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</si>
  <si>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</si>
  <si>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</si>
  <si>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</si>
  <si>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</si>
  <si>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</si>
  <si>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</si>
  <si>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</si>
  <si>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</si>
  <si>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</si>
  <si>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</si>
  <si>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</si>
  <si>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</si>
  <si>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</si>
  <si>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</si>
  <si>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</si>
  <si>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</si>
  <si>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</si>
  <si>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</si>
  <si>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</si>
  <si>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</si>
  <si>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</si>
  <si>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</si>
  <si>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</si>
  <si>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</si>
  <si>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</si>
  <si>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</si>
  <si>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</si>
  <si>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</si>
  <si>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</si>
  <si>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</si>
  <si>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</si>
  <si>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</si>
  <si>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</si>
  <si>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</si>
  <si>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</si>
  <si>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</si>
  <si>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</si>
  <si>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</si>
  <si>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</si>
  <si>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</si>
  <si>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</si>
  <si>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</si>
  <si>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</si>
  <si>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</si>
  <si>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</si>
  <si>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</si>
  <si>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</si>
  <si>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</si>
  <si>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</si>
  <si>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</si>
  <si>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</si>
  <si>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</si>
  <si>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</si>
  <si>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</si>
  <si>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</si>
  <si>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</si>
  <si>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</si>
  <si>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</si>
  <si>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</si>
  <si>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</si>
  <si>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</si>
  <si>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</si>
  <si>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</si>
  <si>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</si>
  <si>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</si>
  <si>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</si>
  <si>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</si>
  <si>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</si>
  <si>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</si>
  <si>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</si>
  <si>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</si>
  <si>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</si>
  <si>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</si>
  <si>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</si>
  <si>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</si>
  <si>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</si>
  <si>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</si>
  <si>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</si>
  <si>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</si>
  <si>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</si>
  <si>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</si>
  <si>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</si>
  <si>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</si>
  <si>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</si>
  <si>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</si>
  <si>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</si>
  <si>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</si>
  <si>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</si>
  <si>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</si>
  <si>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</si>
  <si>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</si>
  <si>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</si>
  <si>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</si>
  <si>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</si>
  <si>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</si>
  <si>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</si>
  <si>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</si>
  <si>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</si>
  <si>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</si>
  <si>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</si>
  <si>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</si>
  <si>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</si>
  <si>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</si>
  <si>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</si>
  <si>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</si>
  <si>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</si>
  <si>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</si>
  <si>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</si>
  <si>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</si>
  <si>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</si>
  <si>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</si>
  <si>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</si>
  <si>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</si>
  <si>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</si>
  <si>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</si>
  <si>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</si>
  <si>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</si>
  <si>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</si>
  <si>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</si>
  <si>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</si>
  <si>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</si>
  <si>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</si>
  <si>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</si>
  <si>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</si>
  <si>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</si>
  <si>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</si>
  <si>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</si>
  <si>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</si>
  <si>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</si>
  <si>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</si>
  <si>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</si>
  <si>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</si>
  <si>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</si>
  <si>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</si>
  <si>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</si>
  <si>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</si>
  <si>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</si>
  <si>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</si>
  <si>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</si>
  <si>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</si>
  <si>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</si>
  <si>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</si>
  <si>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</si>
  <si>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</si>
  <si>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</si>
  <si>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</si>
  <si>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</si>
  <si>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</si>
  <si>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</si>
  <si>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</si>
  <si>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</si>
  <si>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</si>
  <si>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</si>
  <si>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</si>
  <si>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</si>
  <si>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</si>
  <si>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</si>
  <si>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</si>
  <si>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</si>
  <si>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</si>
  <si>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</si>
  <si>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</si>
  <si>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</si>
  <si>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</si>
  <si>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</si>
  <si>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</si>
  <si>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</si>
  <si>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</si>
  <si>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</si>
  <si>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</si>
  <si>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</si>
  <si>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</si>
  <si>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</si>
  <si>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</si>
  <si>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</si>
  <si>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</si>
  <si>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</si>
  <si>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</si>
  <si>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</si>
  <si>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</si>
  <si>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</si>
  <si>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</si>
  <si>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</si>
  <si>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</si>
  <si>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</si>
  <si>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</si>
  <si>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</si>
  <si>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</si>
  <si>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</si>
  <si>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</si>
  <si>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</si>
  <si>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</si>
  <si>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</si>
  <si>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</si>
  <si>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</si>
  <si>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</si>
  <si>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</si>
  <si>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</si>
  <si>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</si>
  <si>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</si>
  <si>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</si>
  <si>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</si>
  <si>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</si>
  <si>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</si>
  <si>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</si>
  <si>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</si>
  <si>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</si>
  <si>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</si>
  <si>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</si>
  <si>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</si>
  <si>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</si>
  <si>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</si>
  <si>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</si>
  <si>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</si>
  <si>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</si>
  <si>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</si>
  <si>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</si>
  <si>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</si>
  <si>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</si>
  <si>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</si>
  <si>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</si>
  <si>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</si>
  <si>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</si>
  <si>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</si>
  <si>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</si>
  <si>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</si>
  <si>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</si>
  <si>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</si>
  <si>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</si>
  <si>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</si>
  <si>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</si>
  <si>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</si>
  <si>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</si>
  <si>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</si>
  <si>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</si>
  <si>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</si>
  <si>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</si>
  <si>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</si>
  <si>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</si>
  <si>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</si>
  <si>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</si>
  <si>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</si>
  <si>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</si>
  <si>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</si>
  <si>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</si>
  <si>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</si>
  <si>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</si>
  <si>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</si>
  <si>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</si>
  <si>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</si>
  <si>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</si>
  <si>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</si>
  <si>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</si>
  <si>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</si>
  <si>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</si>
  <si>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</si>
  <si>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</si>
  <si>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</si>
  <si>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</si>
  <si>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</si>
  <si>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</si>
  <si>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</si>
  <si>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</si>
  <si>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</si>
  <si>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</si>
  <si>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</si>
  <si>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</si>
  <si>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</si>
  <si>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</si>
  <si>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</si>
  <si>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</si>
  <si>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</si>
  <si>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</si>
  <si>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</si>
  <si>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</si>
  <si>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</si>
  <si>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</si>
  <si>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</si>
  <si>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</si>
  <si>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</si>
  <si>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</si>
  <si>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</si>
  <si>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</si>
  <si>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</si>
  <si>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</si>
  <si>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</si>
  <si>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</si>
  <si>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</si>
  <si>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</si>
  <si>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</si>
  <si>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</si>
  <si>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</si>
  <si>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</si>
  <si>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</si>
  <si>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</si>
  <si>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</si>
  <si>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</si>
  <si>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</si>
  <si>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</si>
  <si>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</si>
  <si>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</si>
  <si>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</si>
  <si>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</si>
  <si>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</si>
  <si>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</si>
  <si>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</si>
  <si>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</si>
  <si>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</si>
  <si>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</si>
  <si>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</si>
  <si>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</si>
  <si>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</si>
  <si>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</si>
  <si>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</si>
  <si>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</si>
  <si>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</si>
  <si>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</si>
  <si>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</si>
  <si>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</si>
  <si>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</si>
  <si>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</si>
  <si>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</si>
  <si>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</si>
  <si>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</si>
  <si>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</si>
  <si>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</si>
  <si>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</si>
  <si>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</si>
  <si>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</si>
  <si>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</si>
  <si>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</si>
  <si>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</si>
  <si>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</si>
  <si>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</si>
  <si>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</si>
  <si>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</si>
  <si>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</si>
  <si>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</si>
  <si>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</si>
  <si>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</si>
  <si>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</si>
  <si>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</si>
  <si>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</si>
  <si>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</si>
  <si>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</si>
  <si>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</si>
  <si>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</si>
  <si>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</si>
  <si>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</si>
  <si>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</si>
  <si>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</si>
  <si>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</si>
  <si>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</si>
  <si>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</si>
  <si>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</si>
  <si>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</si>
  <si>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</si>
  <si>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</si>
  <si>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</si>
  <si>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</si>
  <si>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</si>
  <si>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</si>
  <si>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</si>
  <si>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</si>
  <si>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</si>
  <si>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</si>
  <si>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</si>
  <si>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</si>
  <si>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</si>
  <si>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</si>
  <si>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</si>
  <si>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</si>
  <si>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</si>
  <si>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</si>
  <si>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</si>
  <si>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</si>
  <si>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</si>
  <si>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</si>
  <si>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</si>
  <si>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</si>
  <si>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</si>
  <si>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</si>
  <si>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</si>
  <si>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</si>
  <si>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</si>
  <si>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</si>
  <si>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</si>
  <si>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</si>
  <si>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</si>
  <si>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</si>
  <si>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</si>
  <si>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</si>
  <si>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</si>
  <si>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</si>
  <si>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</si>
  <si>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</si>
  <si>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</si>
  <si>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</si>
  <si>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</si>
  <si>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</si>
  <si>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</si>
  <si>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</si>
  <si>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</si>
  <si>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</si>
  <si>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</si>
  <si>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</si>
  <si>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</si>
  <si>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</si>
  <si>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</si>
  <si>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</si>
  <si>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</si>
  <si>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</si>
  <si>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</si>
  <si>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</si>
  <si>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</si>
  <si>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</si>
  <si>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</si>
  <si>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</si>
  <si>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</si>
  <si>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</si>
  <si>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</si>
  <si>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</si>
  <si>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</si>
  <si>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</si>
  <si>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</si>
  <si>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</si>
  <si>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</si>
  <si>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</si>
  <si>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</si>
  <si>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</si>
  <si>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</si>
  <si>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</si>
  <si>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</si>
  <si>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</si>
  <si>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</si>
  <si>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</si>
  <si>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</si>
  <si>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</si>
  <si>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</si>
  <si>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</si>
  <si>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</si>
  <si>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</si>
  <si>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</si>
  <si>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</si>
  <si>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</si>
  <si>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</si>
  <si>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</si>
  <si>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</si>
  <si>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</si>
  <si>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</si>
  <si>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</si>
  <si>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</si>
  <si>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</si>
  <si>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</si>
  <si>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</si>
  <si>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</si>
  <si>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</si>
  <si>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</si>
  <si>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</si>
  <si>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</si>
  <si>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</si>
  <si>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</si>
  <si>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</si>
  <si>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</si>
  <si>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</si>
  <si>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</si>
  <si>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</si>
  <si>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</si>
  <si>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</si>
  <si>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</si>
  <si>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</si>
  <si>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</si>
  <si>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</si>
  <si>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</si>
  <si>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</si>
  <si>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</si>
  <si>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</si>
  <si>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</si>
  <si>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</si>
  <si>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</si>
  <si>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</si>
  <si>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</si>
  <si>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</si>
  <si>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</si>
  <si>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</si>
  <si>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</si>
  <si>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</si>
  <si>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</si>
  <si>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</si>
  <si>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</si>
  <si>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</si>
  <si>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</si>
  <si>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</si>
  <si>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</si>
  <si>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</si>
  <si>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</si>
  <si>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</si>
  <si>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</si>
  <si>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</si>
  <si>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</si>
  <si>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</si>
  <si>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</si>
  <si>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</si>
  <si>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</si>
  <si>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</si>
  <si>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</si>
  <si>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</si>
  <si>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</si>
  <si>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</si>
  <si>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</si>
  <si>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</si>
  <si>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</si>
  <si>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</si>
  <si>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</si>
  <si>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</si>
  <si>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</si>
  <si>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</si>
  <si>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</si>
  <si>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</si>
  <si>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</si>
  <si>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</si>
  <si>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</si>
  <si>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</si>
  <si>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</si>
  <si>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</si>
  <si>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</si>
  <si>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</si>
  <si>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</si>
  <si>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</si>
  <si>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</si>
  <si>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</si>
  <si>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</si>
  <si>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</si>
  <si>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</si>
  <si>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</si>
  <si>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</si>
  <si>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</si>
  <si>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</si>
  <si>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</si>
  <si>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</si>
  <si>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</si>
  <si>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</si>
  <si>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</si>
  <si>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</si>
  <si>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</si>
  <si>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</si>
  <si>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</si>
  <si>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</si>
  <si>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</si>
  <si>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</si>
  <si>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</si>
  <si>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</si>
  <si>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</si>
  <si>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</si>
  <si>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</si>
  <si>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</si>
  <si>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</si>
  <si>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</si>
  <si>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</si>
  <si>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</si>
  <si>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</si>
  <si>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</si>
  <si>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</si>
  <si>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</si>
  <si>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</si>
  <si>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</si>
  <si>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</si>
  <si>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</si>
  <si>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</si>
  <si>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</si>
  <si>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</si>
  <si>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</si>
  <si>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</si>
  <si>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</si>
  <si>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</si>
  <si>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</si>
  <si>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</si>
  <si>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</si>
  <si>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</si>
  <si>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</si>
  <si>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</si>
  <si>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</si>
  <si>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</si>
  <si>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</si>
  <si>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</si>
  <si>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</si>
  <si>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</si>
  <si>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</si>
  <si>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</si>
  <si>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</si>
  <si>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</si>
  <si>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</si>
  <si>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</si>
  <si>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</si>
  <si>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</si>
  <si>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</si>
  <si>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</si>
  <si>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</si>
  <si>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</si>
  <si>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</si>
  <si>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</si>
  <si>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</si>
  <si>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</si>
  <si>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</si>
  <si>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</si>
  <si>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</si>
  <si>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</si>
  <si>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</si>
  <si>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</si>
  <si>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</si>
  <si>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</si>
  <si>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</si>
  <si>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</si>
  <si>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</si>
  <si>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</si>
  <si>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</si>
  <si>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</si>
  <si>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</si>
  <si>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</si>
  <si>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</si>
  <si>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</si>
  <si>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</si>
  <si>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</si>
  <si>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</si>
  <si>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</si>
  <si>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</si>
  <si>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</si>
  <si>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</si>
  <si>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</si>
  <si>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</si>
  <si>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</si>
  <si>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</si>
  <si>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</si>
  <si>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</si>
  <si>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</si>
  <si>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</si>
  <si>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</si>
  <si>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</si>
  <si>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</si>
  <si>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</si>
  <si>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</si>
  <si>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</si>
  <si>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</si>
  <si>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</si>
  <si>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</si>
  <si>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</si>
  <si>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</si>
  <si>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</si>
  <si>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</si>
  <si>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</si>
  <si>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</si>
  <si>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</si>
  <si>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</si>
  <si>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</si>
  <si>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</si>
  <si>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</si>
  <si>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</si>
  <si>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</si>
  <si>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</si>
  <si>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</si>
  <si>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</si>
  <si>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</si>
  <si>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</si>
  <si>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</si>
  <si>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</si>
  <si>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</si>
  <si>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</si>
  <si>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</si>
  <si>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</si>
  <si>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</si>
  <si>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</si>
  <si>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</si>
  <si>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</si>
  <si>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</si>
  <si>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</si>
  <si>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</si>
  <si>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</si>
  <si>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</si>
  <si>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</si>
  <si>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</si>
  <si>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</si>
  <si>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</si>
  <si>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</si>
  <si>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</si>
  <si>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</si>
  <si>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</si>
  <si>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</si>
  <si>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</si>
  <si>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</si>
  <si>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</si>
  <si>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</si>
  <si>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</si>
  <si>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</si>
  <si>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</si>
  <si>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</si>
  <si>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</si>
  <si>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</si>
  <si>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</si>
  <si>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</si>
  <si>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</si>
  <si>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</si>
  <si>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</si>
  <si>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</si>
  <si>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</si>
  <si>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</si>
  <si>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</si>
  <si>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</si>
  <si>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</si>
  <si>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</si>
  <si>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</si>
  <si>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</si>
  <si>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</si>
  <si>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</si>
  <si>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</si>
  <si>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</si>
  <si>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</si>
  <si>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</si>
  <si>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</si>
  <si>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</si>
  <si>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</si>
  <si>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</si>
  <si>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</si>
  <si>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</si>
  <si>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</si>
  <si>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</si>
  <si>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</si>
  <si>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</si>
  <si>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</si>
  <si>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</si>
  <si>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</si>
  <si>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</si>
  <si>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</si>
  <si>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</si>
  <si>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</si>
  <si>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</si>
  <si>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</si>
  <si>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</si>
  <si>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</si>
  <si>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</si>
  <si>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</si>
  <si>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</si>
  <si>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</si>
  <si>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</si>
  <si>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</si>
  <si>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</si>
  <si>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</si>
  <si>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</si>
  <si>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</si>
  <si>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</si>
  <si>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</si>
  <si>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</si>
  <si>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</si>
  <si>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</si>
  <si>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</si>
  <si>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</si>
  <si>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</si>
  <si>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</si>
  <si>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</si>
  <si>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</si>
  <si>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</si>
  <si>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</si>
  <si>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</si>
  <si>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</si>
  <si>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</si>
  <si>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</si>
  <si>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</si>
  <si>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</si>
  <si>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</si>
  <si>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</si>
  <si>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</si>
  <si>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</si>
  <si>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</si>
  <si>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</si>
  <si>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</si>
  <si>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</si>
  <si>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</si>
  <si>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</si>
  <si>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</si>
  <si>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</si>
  <si>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</si>
  <si>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</si>
  <si>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</si>
  <si>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</si>
  <si>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</si>
  <si>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</si>
  <si>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</si>
  <si>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</si>
  <si>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</si>
  <si>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</si>
  <si>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</si>
  <si>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</si>
  <si>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</si>
  <si>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</si>
  <si>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</si>
  <si>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</si>
  <si>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</si>
  <si>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</si>
  <si>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</si>
  <si>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</si>
  <si>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</si>
  <si>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</si>
  <si>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</si>
  <si>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</si>
  <si>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</si>
  <si>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</si>
  <si>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</si>
  <si>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</si>
  <si>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</si>
  <si>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</si>
  <si>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</si>
  <si>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</si>
  <si>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</si>
  <si>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</si>
  <si>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</si>
  <si>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</si>
  <si>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</si>
  <si>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</si>
  <si>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</si>
  <si>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</si>
  <si>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</si>
  <si>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</si>
  <si>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</si>
  <si>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</si>
  <si>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</si>
  <si>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</si>
  <si>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</si>
  <si>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</si>
  <si>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</si>
  <si>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</si>
  <si>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</si>
  <si>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</si>
  <si>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</si>
  <si>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</si>
  <si>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</si>
  <si>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</si>
  <si>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</si>
  <si>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</si>
  <si>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</si>
  <si>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</si>
  <si>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</si>
  <si>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</si>
  <si>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</si>
  <si>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</si>
  <si>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</si>
  <si>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</si>
  <si>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</si>
  <si>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</si>
  <si>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</si>
  <si>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</si>
  <si>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</si>
  <si>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</si>
  <si>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</si>
  <si>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</si>
  <si>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</si>
  <si>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</si>
  <si>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</si>
  <si>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</si>
  <si>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</si>
  <si>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</si>
  <si>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</si>
  <si>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</si>
  <si>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</si>
  <si>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</si>
  <si>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</si>
  <si>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</si>
  <si>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</si>
  <si>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</si>
  <si>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</si>
  <si>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</si>
  <si>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</si>
  <si>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</si>
  <si>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</si>
  <si>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</si>
  <si>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</si>
  <si>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</si>
  <si>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</si>
  <si>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</si>
  <si>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</si>
  <si>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</si>
  <si>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</si>
  <si>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</si>
  <si>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</si>
  <si>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</si>
  <si>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</si>
  <si>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</si>
  <si>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</si>
  <si>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</si>
  <si>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</si>
  <si>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</si>
  <si>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</si>
  <si>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</si>
  <si>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</si>
  <si>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</si>
  <si>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</si>
  <si>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</si>
  <si>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</si>
  <si>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</si>
  <si>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</si>
  <si>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</si>
  <si>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</si>
  <si>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</si>
  <si>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</si>
  <si>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</si>
  <si>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</si>
  <si>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</si>
  <si>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</si>
  <si>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</si>
  <si>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</si>
  <si>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</si>
  <si>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</si>
  <si>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</si>
  <si>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</si>
  <si>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</si>
  <si>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</si>
  <si>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</si>
  <si>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</si>
  <si>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</si>
  <si>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</si>
  <si>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</si>
  <si>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</si>
  <si>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</si>
  <si>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</si>
  <si>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</si>
  <si>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</si>
  <si>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</si>
  <si>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</si>
  <si>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</si>
  <si>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</si>
  <si>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</si>
  <si>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</si>
  <si>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</si>
  <si>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</si>
  <si>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</si>
  <si>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</si>
  <si>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</si>
  <si>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</si>
  <si>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</si>
  <si>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</si>
  <si>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</si>
  <si>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</si>
  <si>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</si>
  <si>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</si>
  <si>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</si>
  <si>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</si>
  <si>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</si>
  <si>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</si>
  <si>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</si>
  <si>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</si>
  <si>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</si>
  <si>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</si>
  <si>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</si>
  <si>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</si>
  <si>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</si>
  <si>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</si>
  <si>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</si>
  <si>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</si>
  <si>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</si>
  <si>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</si>
  <si>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</si>
  <si>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</si>
  <si>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</si>
  <si>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</si>
  <si>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</si>
  <si>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</si>
  <si>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</si>
  <si>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</si>
  <si>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</si>
  <si>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</si>
  <si>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</si>
  <si>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</si>
  <si>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</si>
  <si>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</si>
  <si>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</si>
  <si>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</si>
  <si>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</si>
  <si>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</si>
  <si>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</si>
  <si>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</si>
  <si>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</si>
  <si>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</si>
  <si>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</si>
  <si>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</si>
  <si>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</si>
  <si>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</si>
  <si>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</si>
  <si>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</si>
  <si>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</si>
  <si>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</si>
  <si>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</si>
  <si>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</si>
  <si>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</si>
  <si>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</si>
  <si>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</si>
  <si>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</si>
  <si>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</si>
  <si>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</si>
  <si>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</si>
  <si>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</si>
  <si>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</si>
  <si>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</si>
  <si>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</si>
  <si>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</si>
  <si>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</si>
  <si>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</si>
  <si>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</si>
  <si>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</si>
  <si>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</si>
  <si>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</si>
  <si>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</si>
  <si>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</si>
  <si>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</si>
  <si>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</si>
  <si>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</si>
  <si>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</si>
  <si>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</si>
  <si>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</si>
  <si>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</si>
  <si>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</si>
  <si>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</si>
  <si>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</si>
  <si>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</si>
  <si>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</si>
  <si>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</si>
  <si>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</si>
  <si>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</si>
  <si>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</si>
  <si>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</si>
  <si>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</si>
  <si>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</si>
  <si>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</si>
  <si>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</si>
  <si>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</si>
  <si>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</si>
  <si>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</si>
  <si>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</si>
  <si>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</si>
  <si>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</si>
  <si>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</si>
  <si>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</si>
  <si>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</si>
  <si>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</si>
  <si>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</si>
  <si>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</si>
  <si>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</si>
  <si>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</si>
  <si>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</si>
  <si>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</si>
  <si>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</si>
  <si>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</si>
  <si>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</si>
  <si>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</si>
  <si>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</si>
  <si>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</si>
  <si>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</si>
  <si>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</si>
  <si>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</si>
  <si>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</si>
  <si>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</si>
  <si>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</si>
  <si>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</si>
  <si>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</si>
  <si>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</si>
  <si>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</si>
  <si>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</si>
  <si>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</si>
  <si>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</si>
  <si>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</si>
  <si>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</si>
  <si>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</si>
  <si>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</si>
  <si>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</si>
  <si>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</si>
  <si>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</si>
  <si>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</si>
  <si>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</si>
  <si>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</si>
  <si>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</si>
  <si>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</si>
  <si>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</si>
  <si>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</si>
  <si>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</si>
  <si>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</si>
  <si>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</si>
  <si>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</si>
  <si>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</si>
  <si>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</si>
  <si>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</si>
  <si>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</si>
  <si>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</si>
  <si>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</si>
  <si>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</si>
  <si>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</si>
  <si>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</si>
  <si>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</si>
  <si>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</si>
  <si>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</si>
  <si>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</si>
  <si>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</si>
  <si>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</si>
  <si>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</si>
  <si>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</si>
  <si>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</si>
  <si>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</si>
  <si>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</si>
  <si>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</si>
  <si>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</si>
  <si>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</si>
  <si>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</si>
  <si>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</si>
  <si>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</si>
  <si>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</si>
  <si>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</si>
  <si>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</si>
  <si>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</si>
  <si>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</si>
  <si>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</si>
  <si>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</si>
  <si>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</si>
  <si>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</si>
  <si>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</si>
  <si>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</si>
  <si>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</si>
  <si>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</si>
  <si>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</si>
  <si>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</si>
  <si>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</si>
  <si>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</si>
  <si>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</si>
  <si>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</si>
  <si>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</si>
  <si>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</si>
  <si>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</si>
  <si>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</si>
  <si>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</si>
  <si>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</si>
  <si>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</si>
  <si>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</si>
  <si>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</si>
  <si>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</si>
  <si>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</si>
  <si>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</si>
  <si>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</si>
  <si>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</si>
  <si>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</si>
  <si>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</si>
  <si>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</si>
  <si>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</si>
  <si>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</si>
  <si>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</si>
  <si>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</si>
  <si>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</si>
  <si>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</si>
  <si>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</si>
  <si>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</si>
  <si>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</si>
  <si>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</si>
  <si>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</si>
  <si>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</si>
  <si>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</si>
  <si>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</si>
  <si>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</si>
  <si>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</si>
  <si>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</si>
  <si>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</si>
  <si>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</si>
  <si>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</si>
  <si>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</si>
  <si>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</si>
  <si>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</si>
  <si>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</si>
  <si>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</si>
  <si>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</si>
  <si>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</si>
  <si>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</si>
  <si>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</si>
  <si>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</si>
  <si>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</si>
  <si>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</si>
  <si>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</si>
  <si>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</si>
  <si>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</si>
  <si>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</si>
  <si>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</si>
  <si>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</si>
  <si>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</si>
  <si>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</si>
  <si>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</si>
  <si>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</si>
  <si>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</si>
  <si>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</si>
  <si>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</si>
  <si>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</si>
  <si>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</si>
  <si>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</si>
  <si>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</si>
  <si>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</si>
  <si>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</si>
  <si>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</si>
  <si>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</si>
  <si>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</si>
  <si>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</si>
  <si>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</si>
  <si>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</si>
  <si>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</si>
  <si>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</si>
  <si>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</si>
  <si>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</si>
  <si>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</si>
  <si>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</si>
  <si>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</si>
  <si>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</si>
  <si>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</si>
  <si>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</si>
  <si>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</si>
  <si>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</si>
  <si>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</si>
  <si>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</si>
  <si>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</si>
  <si>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</si>
  <si>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</si>
  <si>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</si>
  <si>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</si>
  <si>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</si>
  <si>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</si>
  <si>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</si>
  <si>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</si>
  <si>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</si>
  <si>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</si>
  <si>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</si>
  <si>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</si>
  <si>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</si>
  <si>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</si>
  <si>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</si>
  <si>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</si>
  <si>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</si>
  <si>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</si>
  <si>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</si>
  <si>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</si>
  <si>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</si>
  <si>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</si>
  <si>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</si>
  <si>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</si>
  <si>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</si>
  <si>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</si>
  <si>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</si>
  <si>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</si>
  <si>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</si>
  <si>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</si>
  <si>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</si>
  <si>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</si>
  <si>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</si>
  <si>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</si>
  <si>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</si>
  <si>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</si>
  <si>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</si>
  <si>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</si>
  <si>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</si>
  <si>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</si>
  <si>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</si>
  <si>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</si>
  <si>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</si>
  <si>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</si>
  <si>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</si>
  <si>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</si>
  <si>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</si>
  <si>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</si>
  <si>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</si>
  <si>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</si>
  <si>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</si>
  <si>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</si>
  <si>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</si>
  <si>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</si>
  <si>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</si>
  <si>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</si>
  <si>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</si>
  <si>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</si>
  <si>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</si>
  <si>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</si>
  <si>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</si>
  <si>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</si>
  <si>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</si>
  <si>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</si>
  <si>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</si>
  <si>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</si>
  <si>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</si>
  <si>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</si>
  <si>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</si>
  <si>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</si>
  <si>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</si>
  <si>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</si>
  <si>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</si>
  <si>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</si>
  <si>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</si>
  <si>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</si>
  <si>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</si>
  <si>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</si>
  <si>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</si>
  <si>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</si>
  <si>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</si>
  <si>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</si>
  <si>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</si>
  <si>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</si>
  <si>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</si>
  <si>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</si>
  <si>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</si>
  <si>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</si>
  <si>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</si>
  <si>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</si>
  <si>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</si>
  <si>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</si>
  <si>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</si>
  <si>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</si>
  <si>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</si>
  <si>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</si>
  <si>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</si>
  <si>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</si>
  <si>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</si>
  <si>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</si>
  <si>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</si>
  <si>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</si>
  <si>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</si>
  <si>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</si>
  <si>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</si>
  <si>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</si>
  <si>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</si>
  <si>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</si>
  <si>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</si>
  <si>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</si>
  <si>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</si>
  <si>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</si>
  <si>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</si>
  <si>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</si>
  <si>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</si>
  <si>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</si>
  <si>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</si>
  <si>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</si>
  <si>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</si>
  <si>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</si>
  <si>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</si>
  <si>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</si>
  <si>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</si>
  <si>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</si>
  <si>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</si>
  <si>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</si>
  <si>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</si>
  <si>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</si>
  <si>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</si>
  <si>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</si>
  <si>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</si>
  <si>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</si>
  <si>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</si>
  <si>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</si>
  <si>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</si>
  <si>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</si>
  <si>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</si>
  <si>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</si>
  <si>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</si>
  <si>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</si>
  <si>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</si>
  <si>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</si>
  <si>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</si>
  <si>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</si>
  <si>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</si>
  <si>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</si>
  <si>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</si>
  <si>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</si>
  <si>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</si>
  <si>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</si>
  <si>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</si>
  <si>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</si>
  <si>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</si>
  <si>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</si>
  <si>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</si>
  <si>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</si>
  <si>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</si>
  <si>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</si>
  <si>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</si>
  <si>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</si>
  <si>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</si>
  <si>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</si>
  <si>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</si>
  <si>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</si>
  <si>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</si>
  <si>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</si>
  <si>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</si>
  <si>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</si>
  <si>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</si>
  <si>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</si>
  <si>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</si>
  <si>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</si>
  <si>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</si>
  <si>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</si>
  <si>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</si>
  <si>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</si>
  <si>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</si>
  <si>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</si>
  <si>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</si>
  <si>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</si>
  <si>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</si>
  <si>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</si>
  <si>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</si>
  <si>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</si>
  <si>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</si>
  <si>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</si>
  <si>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</si>
  <si>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</si>
  <si>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</si>
  <si>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</si>
  <si>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</si>
  <si>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</si>
  <si>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</si>
  <si>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</si>
  <si>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</si>
  <si>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</si>
  <si>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</si>
  <si>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</si>
  <si>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</si>
  <si>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</si>
  <si>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</si>
  <si>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</si>
  <si>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</si>
  <si>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</si>
  <si>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</si>
  <si>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</si>
  <si>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</si>
  <si>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</si>
  <si>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</si>
  <si>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</si>
  <si>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</si>
  <si>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</si>
  <si>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</si>
  <si>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</si>
  <si>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</si>
  <si>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</si>
  <si>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</si>
  <si>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</si>
  <si>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</si>
  <si>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</si>
  <si>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</si>
  <si>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</si>
  <si>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</si>
  <si>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</si>
  <si>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</si>
  <si>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</si>
  <si>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</si>
  <si>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</si>
  <si>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</si>
  <si>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</si>
  <si>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</si>
  <si>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</si>
  <si>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</si>
  <si>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</si>
  <si>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</si>
  <si>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</si>
  <si>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</si>
  <si>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</si>
  <si>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</si>
  <si>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</si>
  <si>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</si>
  <si>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</si>
  <si>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</si>
  <si>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</si>
  <si>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</si>
  <si>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</si>
  <si>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</si>
  <si>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</si>
  <si>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</si>
  <si>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</si>
  <si>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</si>
  <si>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</si>
  <si>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</si>
  <si>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</si>
  <si>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</si>
  <si>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</si>
  <si>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</si>
  <si>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</si>
  <si>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</si>
  <si>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</si>
  <si>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</si>
  <si>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</si>
  <si>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</si>
  <si>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</si>
  <si>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</si>
  <si>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</si>
  <si>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</si>
  <si>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</si>
  <si>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</si>
  <si>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</si>
  <si>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</si>
  <si>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</si>
  <si>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</si>
  <si>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</si>
  <si>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</si>
  <si>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</si>
  <si>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</si>
  <si>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</si>
  <si>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</si>
  <si>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</si>
  <si>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</si>
  <si>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</si>
  <si>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</si>
  <si>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</si>
  <si>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</si>
  <si>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</si>
  <si>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</si>
  <si>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</si>
  <si>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</si>
  <si>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</si>
  <si>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</si>
  <si>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</si>
  <si>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</si>
  <si>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</si>
  <si>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</si>
  <si>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</si>
  <si>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</si>
  <si>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</si>
  <si>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</si>
  <si>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</si>
  <si>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</si>
  <si>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</si>
  <si>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</si>
  <si>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</si>
  <si>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</si>
  <si>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</si>
  <si>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</si>
  <si>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</si>
  <si>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</si>
  <si>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</si>
  <si>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</si>
  <si>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</si>
  <si>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</si>
  <si>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</si>
  <si>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</si>
  <si>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</si>
  <si>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</si>
  <si>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</si>
  <si>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</si>
  <si>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</si>
  <si>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</si>
  <si>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</si>
  <si>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</si>
  <si>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</si>
  <si>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</si>
  <si>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</si>
  <si>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</si>
  <si>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</si>
  <si>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</si>
  <si>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</si>
  <si>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</si>
  <si>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</si>
  <si>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</si>
  <si>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</si>
  <si>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</si>
  <si>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</si>
  <si>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</si>
  <si>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</si>
  <si>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</si>
  <si>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</si>
  <si>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</si>
  <si>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</si>
  <si>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</si>
  <si>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</si>
  <si>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</si>
  <si>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</si>
  <si>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</si>
  <si>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</si>
  <si>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</si>
  <si>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</si>
  <si>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</si>
  <si>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</si>
  <si>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</si>
  <si>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</si>
  <si>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</si>
  <si>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</si>
  <si>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</si>
  <si>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</si>
  <si>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</si>
  <si>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</si>
  <si>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</si>
  <si>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</si>
  <si>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</si>
  <si>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</si>
  <si>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</si>
  <si>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</si>
  <si>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</si>
  <si>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</si>
  <si>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</si>
  <si>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</si>
  <si>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</si>
  <si>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</si>
  <si>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</si>
  <si>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</si>
  <si>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</si>
  <si>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</si>
  <si>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</si>
  <si>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</si>
  <si>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</si>
  <si>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</si>
  <si>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</si>
  <si>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</si>
  <si>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</si>
  <si>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</si>
  <si>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</si>
  <si>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</si>
  <si>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</si>
  <si>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</si>
  <si>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</si>
  <si>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</si>
  <si>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</si>
  <si>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</si>
  <si>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</si>
  <si>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</si>
  <si>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</si>
  <si>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</si>
  <si>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</si>
  <si>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</si>
  <si>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</si>
  <si>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</si>
  <si>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</si>
  <si>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</si>
  <si>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</si>
  <si>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</si>
  <si>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</si>
  <si>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</si>
  <si>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</si>
  <si>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</si>
  <si>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</si>
  <si>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</si>
  <si>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</si>
  <si>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</si>
  <si>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</si>
  <si>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</si>
  <si>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</si>
  <si>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</si>
  <si>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</si>
  <si>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</si>
  <si>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</si>
  <si>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</si>
  <si>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</si>
  <si>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</si>
  <si>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</si>
  <si>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</si>
  <si>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</si>
  <si>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</si>
  <si>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</si>
  <si>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</si>
  <si>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</si>
  <si>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</si>
  <si>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</si>
  <si>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</si>
  <si>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</si>
  <si>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</si>
  <si>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</si>
  <si>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</si>
  <si>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</si>
  <si>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</si>
  <si>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</si>
  <si>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</si>
  <si>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</si>
  <si>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</si>
  <si>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</si>
  <si>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</si>
  <si>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</si>
  <si>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</si>
  <si>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</si>
  <si>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</si>
  <si>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</si>
  <si>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</si>
  <si>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</si>
  <si>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</si>
  <si>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</si>
  <si>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</si>
  <si>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</si>
  <si>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</si>
  <si>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</si>
  <si>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</si>
  <si>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</si>
  <si>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</si>
  <si>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</si>
  <si>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</si>
  <si>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</si>
  <si>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</si>
  <si>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</si>
  <si>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</si>
  <si>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</si>
  <si>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</si>
  <si>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</si>
  <si>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</si>
  <si>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</si>
  <si>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</si>
  <si>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</si>
  <si>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</si>
  <si>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</si>
  <si>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</si>
  <si>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</si>
  <si>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</si>
  <si>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</si>
  <si>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</si>
  <si>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</si>
  <si>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</si>
  <si>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</si>
  <si>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</si>
  <si>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</si>
  <si>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</si>
  <si>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</si>
  <si>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</si>
  <si>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</si>
  <si>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</si>
  <si>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</si>
  <si>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</si>
  <si>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</si>
  <si>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</si>
  <si>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</si>
  <si>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</si>
  <si>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</si>
  <si>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</si>
  <si>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</si>
  <si>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</si>
  <si>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</si>
  <si>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</si>
  <si>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</si>
  <si>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</si>
  <si>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</si>
  <si>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</si>
  <si>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</si>
  <si>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</si>
  <si>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</si>
  <si>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</si>
  <si>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</si>
  <si>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</si>
  <si>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</si>
  <si>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</si>
  <si>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</si>
  <si>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</si>
  <si>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</si>
  <si>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</si>
  <si>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</si>
  <si>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</si>
  <si>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</si>
  <si>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</si>
  <si>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</si>
  <si>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</si>
  <si>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</si>
  <si>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</si>
  <si>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</si>
  <si>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</si>
  <si>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</si>
  <si>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</si>
  <si>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</si>
  <si>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</si>
  <si>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</si>
  <si>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</si>
  <si>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</si>
  <si>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</si>
  <si>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</si>
  <si>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</si>
  <si>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</si>
  <si>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</si>
  <si>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</si>
  <si>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</si>
  <si>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</si>
  <si>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</si>
  <si>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</si>
  <si>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</si>
  <si>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</si>
  <si>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</si>
  <si>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</si>
  <si>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</si>
  <si>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</si>
  <si>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</si>
  <si>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</si>
  <si>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</si>
  <si>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</si>
  <si>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</si>
  <si>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</si>
  <si>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</si>
  <si>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</si>
  <si>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</si>
  <si>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</si>
  <si>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</si>
  <si>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</si>
  <si>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</si>
  <si>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</si>
  <si>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</si>
  <si>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</si>
  <si>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</si>
  <si>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</si>
  <si>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</si>
  <si>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</si>
  <si>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</si>
  <si>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</si>
  <si>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</si>
  <si>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</si>
  <si>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</si>
  <si>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</si>
  <si>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</si>
  <si>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</si>
  <si>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</si>
  <si>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</si>
  <si>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</si>
  <si>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</si>
  <si>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</si>
  <si>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</si>
  <si>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</si>
  <si>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</si>
  <si>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</si>
  <si>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</si>
  <si>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</si>
  <si>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</si>
  <si>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</si>
  <si>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</si>
  <si>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</si>
  <si>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</si>
  <si>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</si>
  <si>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</si>
  <si>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</si>
  <si>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</si>
  <si>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</si>
  <si>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</si>
  <si>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</si>
  <si>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</si>
  <si>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</si>
  <si>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</si>
  <si>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</si>
  <si>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</si>
  <si>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</si>
  <si>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</si>
  <si>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</si>
  <si>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</si>
  <si>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</si>
  <si>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</si>
  <si>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</si>
  <si>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</si>
  <si>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</si>
  <si>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</si>
  <si>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</si>
  <si>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</si>
  <si>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</si>
  <si>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</si>
  <si>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</si>
  <si>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</si>
  <si>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</si>
  <si>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</si>
  <si>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</si>
  <si>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</si>
  <si>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</si>
  <si>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</si>
  <si>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</si>
  <si>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</si>
  <si>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</si>
  <si>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</si>
  <si>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</si>
  <si>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</si>
  <si>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</si>
  <si>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</si>
  <si>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</si>
  <si>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</si>
  <si>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</si>
  <si>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</si>
  <si>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</si>
  <si>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</si>
  <si>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</si>
  <si>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</si>
  <si>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</si>
  <si>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</si>
  <si>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</si>
  <si>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</si>
  <si>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</si>
  <si>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</si>
  <si>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</si>
  <si>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</si>
  <si>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</si>
  <si>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</si>
  <si>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</si>
  <si>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</si>
  <si>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</si>
  <si>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</si>
  <si>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</si>
  <si>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</si>
  <si>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</si>
  <si>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</si>
  <si>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</si>
  <si>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</si>
  <si>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</si>
  <si>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</si>
  <si>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</si>
  <si>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</si>
  <si>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</si>
  <si>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</si>
  <si>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</si>
  <si>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</si>
  <si>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</si>
  <si>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</si>
  <si>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</si>
  <si>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</si>
  <si>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</si>
  <si>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</si>
  <si>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</si>
  <si>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</si>
  <si>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</si>
  <si>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</si>
  <si>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</si>
  <si>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</si>
  <si>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</si>
  <si>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</si>
  <si>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</si>
  <si>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</si>
  <si>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</si>
  <si>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</si>
  <si>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</si>
  <si>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</si>
  <si>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</si>
  <si>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</si>
  <si>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</si>
  <si>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</si>
  <si>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</si>
  <si>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</si>
  <si>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</si>
  <si>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</si>
  <si>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</si>
  <si>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</si>
  <si>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</si>
  <si>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</si>
  <si>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</si>
  <si>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</si>
  <si>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</si>
  <si>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</si>
  <si>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</si>
  <si>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</si>
  <si>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</si>
  <si>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</si>
  <si>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</si>
  <si>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</si>
  <si>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</si>
  <si>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</si>
  <si>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</si>
  <si>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</si>
  <si>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</si>
  <si>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</si>
  <si>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</si>
  <si>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</si>
  <si>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</si>
  <si>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</si>
  <si>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</si>
  <si>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</si>
  <si>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</si>
  <si>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</si>
  <si>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</si>
  <si>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</si>
  <si>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</si>
  <si>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</si>
  <si>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</si>
  <si>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</si>
  <si>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</si>
  <si>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</si>
  <si>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</si>
  <si>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</si>
  <si>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</si>
  <si>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</si>
  <si>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</si>
  <si>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</si>
  <si>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</si>
  <si>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</si>
  <si>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</si>
  <si>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</si>
  <si>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</si>
  <si>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</si>
  <si>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</si>
  <si>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</si>
  <si>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</si>
  <si>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</si>
  <si>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</si>
  <si>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</si>
  <si>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</si>
  <si>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</si>
  <si>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</si>
  <si>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</si>
  <si>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</si>
  <si>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</si>
  <si>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</si>
  <si>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</si>
  <si>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</si>
  <si>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</si>
  <si>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</si>
  <si>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</si>
  <si>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</si>
  <si>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</si>
  <si>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</si>
  <si>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</si>
  <si>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</si>
  <si>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</si>
  <si>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</si>
  <si>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</si>
  <si>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</si>
  <si>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</si>
  <si>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</si>
  <si>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</si>
  <si>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</si>
  <si>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</si>
  <si>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</si>
  <si>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</si>
  <si>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</si>
  <si>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</si>
  <si>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</si>
  <si>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</si>
  <si>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</si>
  <si>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</si>
  <si>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</si>
  <si>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</si>
  <si>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</si>
  <si>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</si>
  <si>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</si>
  <si>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</si>
  <si>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</si>
  <si>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</si>
  <si>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</si>
  <si>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</si>
  <si>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</si>
  <si>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</si>
  <si>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</si>
  <si>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</si>
  <si>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</si>
  <si>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</si>
  <si>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</si>
  <si>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</si>
  <si>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</si>
  <si>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</si>
  <si>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</si>
  <si>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</si>
  <si>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</si>
  <si>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</si>
  <si>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</si>
  <si>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</si>
  <si>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</si>
  <si>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</si>
  <si>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</si>
  <si>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</si>
  <si>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</si>
  <si>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</si>
  <si>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</si>
  <si>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</si>
  <si>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</si>
  <si>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</si>
  <si>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</si>
  <si>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</si>
  <si>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</si>
  <si>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</si>
  <si>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</si>
  <si>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</si>
  <si>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</si>
  <si>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</si>
  <si>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</si>
  <si>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</si>
  <si>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</si>
  <si>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</si>
  <si>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</si>
  <si>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</si>
  <si>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</si>
  <si>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</si>
  <si>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</si>
  <si>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</si>
  <si>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</si>
  <si>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</si>
  <si>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</si>
  <si>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</si>
  <si>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</si>
  <si>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</si>
  <si>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</si>
  <si>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</si>
  <si>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</si>
  <si>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</si>
  <si>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</si>
  <si>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</si>
  <si>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</si>
  <si>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</si>
  <si>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</si>
  <si>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</si>
  <si>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</si>
  <si>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</si>
  <si>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</si>
  <si>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</si>
  <si>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</si>
  <si>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</si>
  <si>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</si>
  <si>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</si>
  <si>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</si>
  <si>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</si>
  <si>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</si>
  <si>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</si>
  <si>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</si>
  <si>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</si>
  <si>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</si>
  <si>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</si>
  <si>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</si>
  <si>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</si>
  <si>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</si>
  <si>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</si>
  <si>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</si>
  <si>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</si>
  <si>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</si>
  <si>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</si>
  <si>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</si>
  <si>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</si>
  <si>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</si>
  <si>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</si>
  <si>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</si>
  <si>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</si>
  <si>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</si>
  <si>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</si>
  <si>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</si>
  <si>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</si>
  <si>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</si>
  <si>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</si>
  <si>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</si>
  <si>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</si>
  <si>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</si>
  <si>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</si>
  <si>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</si>
  <si>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</si>
  <si>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</si>
  <si>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</si>
  <si>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</si>
  <si>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</si>
  <si>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</si>
  <si>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</si>
  <si>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</si>
  <si>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</si>
  <si>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</si>
  <si>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</si>
  <si>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</si>
  <si>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</si>
  <si>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</si>
  <si>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</si>
  <si>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</si>
  <si>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</si>
  <si>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</si>
  <si>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</si>
  <si>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</si>
  <si>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</si>
  <si>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</si>
  <si>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</si>
  <si>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</si>
  <si>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</si>
  <si>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</si>
  <si>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</si>
  <si>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</si>
  <si>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</si>
  <si>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</si>
  <si>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</si>
  <si>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</si>
  <si>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</si>
  <si>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</si>
  <si>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</si>
  <si>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</si>
  <si>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</si>
  <si>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</si>
  <si>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</si>
  <si>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</si>
  <si>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</si>
  <si>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</si>
  <si>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</si>
  <si>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</si>
  <si>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</si>
  <si>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</si>
  <si>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</si>
  <si>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</si>
  <si>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</si>
  <si>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</si>
  <si>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</si>
  <si>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</si>
  <si>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</si>
  <si>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</si>
  <si>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</si>
  <si>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</si>
  <si>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</si>
  <si>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</si>
  <si>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</si>
  <si>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</si>
  <si>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</si>
  <si>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</si>
  <si>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</si>
  <si>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</si>
  <si>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</si>
  <si>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</si>
  <si>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</si>
  <si>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</si>
  <si>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</si>
  <si>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</si>
  <si>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</si>
  <si>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</si>
  <si>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</si>
  <si>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</si>
  <si>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</si>
  <si>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</si>
  <si>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</si>
  <si>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</si>
  <si>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</si>
  <si>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</si>
  <si>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</si>
  <si>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</si>
  <si>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</si>
  <si>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</si>
  <si>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</si>
  <si>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</si>
  <si>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</si>
  <si>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</si>
  <si>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</si>
  <si>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</si>
  <si>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</si>
  <si>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</si>
  <si>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</si>
  <si>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</si>
  <si>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</si>
  <si>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</si>
  <si>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</si>
  <si>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</si>
  <si>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</si>
  <si>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</si>
  <si>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</si>
  <si>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</si>
  <si>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</si>
  <si>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</si>
  <si>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</si>
  <si>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</si>
  <si>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</si>
  <si>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</si>
  <si>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</si>
  <si>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</si>
  <si>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</si>
  <si>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</si>
  <si>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</si>
  <si>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</si>
  <si>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</si>
  <si>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</si>
  <si>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</si>
  <si>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</si>
  <si>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</si>
  <si>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</si>
  <si>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</si>
  <si>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</si>
  <si>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</si>
  <si>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</si>
  <si>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</si>
  <si>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</si>
  <si>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</si>
  <si>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</si>
  <si>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</si>
  <si>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</si>
  <si>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</si>
  <si>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</si>
  <si>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</si>
  <si>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</si>
  <si>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</si>
  <si>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</si>
  <si>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</si>
  <si>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</si>
  <si>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</si>
  <si>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</si>
  <si>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</si>
  <si>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</si>
  <si>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</si>
  <si>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</si>
  <si>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</si>
  <si>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</si>
  <si>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</si>
  <si>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</si>
  <si>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</si>
  <si>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</si>
  <si>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</si>
  <si>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</si>
  <si>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</si>
  <si>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</si>
  <si>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</si>
  <si>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</si>
  <si>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</si>
  <si>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</si>
  <si>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</si>
  <si>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</si>
  <si>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</si>
  <si>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</si>
  <si>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</si>
  <si>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</si>
  <si>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</si>
  <si>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</si>
  <si>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</si>
  <si>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</si>
  <si>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</si>
  <si>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</si>
  <si>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</si>
  <si>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</si>
  <si>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</si>
  <si>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</si>
  <si>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</si>
  <si>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</si>
  <si>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</si>
  <si>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</si>
  <si>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</si>
  <si>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</si>
  <si>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</si>
  <si>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</si>
  <si>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</si>
  <si>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</si>
  <si>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</si>
  <si>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</si>
  <si>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</si>
  <si>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</si>
  <si>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</si>
  <si>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</si>
  <si>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</si>
  <si>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</si>
  <si>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</si>
  <si>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</si>
  <si>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</si>
  <si>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</si>
  <si>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</si>
  <si>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</si>
  <si>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</si>
  <si>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</si>
  <si>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</si>
  <si>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</si>
  <si>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</si>
  <si>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</si>
  <si>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</si>
  <si>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</si>
  <si>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</si>
  <si>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</si>
  <si>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</si>
  <si>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</si>
  <si>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</si>
  <si>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</si>
  <si>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</si>
  <si>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</si>
  <si>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</si>
  <si>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</si>
  <si>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</si>
  <si>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</si>
  <si>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</si>
  <si>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</si>
  <si>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</si>
  <si>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</si>
  <si>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</si>
  <si>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</si>
  <si>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</si>
  <si>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</si>
  <si>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</si>
  <si>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</si>
  <si>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</si>
  <si>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</si>
  <si>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</si>
  <si>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</si>
  <si>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</si>
  <si>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</si>
  <si>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</si>
  <si>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</si>
  <si>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</si>
  <si>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</si>
  <si>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</si>
  <si>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</si>
  <si>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</si>
  <si>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</si>
  <si>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</si>
  <si>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</si>
  <si>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</si>
  <si>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</si>
  <si>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</si>
  <si>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</si>
  <si>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</si>
  <si>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</si>
  <si>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</si>
  <si>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</si>
  <si>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</si>
  <si>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</si>
  <si>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</si>
  <si>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</si>
  <si>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</si>
  <si>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</si>
  <si>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</si>
  <si>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</si>
  <si>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</si>
  <si>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</si>
  <si>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</si>
  <si>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</si>
  <si>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</si>
  <si>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</si>
  <si>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</si>
  <si>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</si>
  <si>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</si>
  <si>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</si>
  <si>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</si>
  <si>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</si>
  <si>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</si>
  <si>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</si>
  <si>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</si>
  <si>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</si>
  <si>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</si>
  <si>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</si>
  <si>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</si>
  <si>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</si>
  <si>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</si>
  <si>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</si>
  <si>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</si>
  <si>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</si>
  <si>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</si>
  <si>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</si>
  <si>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</si>
  <si>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</si>
  <si>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</si>
  <si>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</si>
  <si>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</si>
  <si>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</si>
  <si>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</si>
  <si>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</si>
  <si>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</si>
  <si>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</si>
  <si>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</si>
  <si>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</si>
  <si>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</si>
  <si>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</si>
  <si>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</si>
  <si>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</si>
  <si>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</si>
  <si>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</si>
  <si>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</si>
  <si>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</si>
  <si>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</si>
  <si>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</si>
  <si>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</si>
  <si>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</si>
  <si>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</si>
  <si>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</si>
  <si>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</si>
  <si>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</si>
  <si>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</si>
  <si>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</si>
  <si>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</si>
  <si>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</si>
  <si>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</si>
  <si>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</si>
  <si>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</si>
  <si>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</si>
  <si>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</si>
  <si>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</si>
  <si>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</si>
  <si>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</si>
  <si>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</si>
  <si>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</si>
  <si>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</si>
  <si>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</si>
  <si>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</si>
  <si>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</si>
  <si>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</si>
  <si>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</si>
  <si>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</si>
  <si>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</si>
  <si>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</si>
  <si>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</si>
  <si>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</si>
  <si>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</si>
  <si>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</si>
  <si>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</si>
  <si>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</si>
  <si>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</si>
  <si>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</si>
  <si>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</si>
  <si>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</si>
  <si>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</si>
  <si>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</si>
  <si>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</si>
  <si>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</si>
  <si>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</si>
  <si>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</si>
  <si>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</si>
  <si>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</si>
  <si>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</si>
  <si>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</si>
  <si>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</si>
  <si>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</si>
  <si>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</si>
  <si>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</si>
  <si>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</si>
  <si>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</si>
  <si>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</si>
  <si>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</si>
  <si>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</si>
  <si>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</si>
  <si>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</si>
  <si>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</si>
  <si>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</si>
  <si>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</si>
  <si>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</si>
  <si>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</si>
  <si>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</si>
  <si>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</si>
  <si>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</si>
  <si>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</si>
  <si>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</si>
  <si>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</si>
  <si>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</si>
  <si>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</si>
  <si>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</si>
  <si>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</si>
  <si>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</si>
  <si>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</si>
  <si>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</si>
  <si>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</si>
  <si>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</si>
  <si>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</si>
  <si>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</si>
  <si>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</si>
  <si>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</si>
  <si>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</si>
  <si>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</si>
  <si>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</si>
  <si>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</si>
  <si>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</si>
  <si>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</si>
  <si>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</si>
  <si>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</si>
  <si>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</si>
  <si>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</si>
  <si>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</si>
  <si>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</si>
  <si>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</si>
  <si>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</si>
  <si>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</si>
  <si>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</si>
  <si>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</si>
  <si>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</si>
  <si>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</si>
  <si>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</si>
  <si>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</si>
  <si>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</si>
  <si>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</si>
  <si>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</si>
  <si>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</si>
  <si>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</si>
  <si>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</si>
  <si>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</si>
  <si>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</si>
  <si>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</si>
  <si>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</si>
  <si>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</si>
  <si>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</si>
  <si>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</si>
  <si>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</si>
  <si>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</si>
  <si>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</si>
  <si>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</si>
  <si>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</si>
  <si>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</si>
  <si>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</si>
  <si>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</si>
  <si>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</si>
  <si>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</si>
  <si>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</si>
  <si>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</si>
  <si>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</si>
  <si>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</si>
  <si>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</si>
  <si>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</si>
  <si>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</si>
  <si>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</si>
  <si>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</si>
  <si>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</si>
  <si>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</si>
  <si>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</si>
  <si>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</si>
  <si>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</si>
  <si>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</si>
  <si>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</si>
  <si>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</si>
  <si>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</si>
  <si>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</si>
  <si>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</si>
  <si>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</si>
  <si>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</si>
  <si>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</si>
  <si>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</si>
  <si>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</si>
  <si>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</si>
  <si>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</si>
  <si>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</si>
  <si>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</si>
  <si>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</si>
  <si>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</si>
  <si>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</si>
  <si>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</si>
  <si>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</si>
  <si>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</si>
  <si>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</si>
  <si>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</si>
  <si>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</si>
  <si>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</si>
  <si>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</si>
  <si>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</si>
  <si>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</si>
  <si>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</si>
  <si>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</si>
  <si>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</si>
  <si>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</si>
  <si>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</si>
  <si>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</si>
  <si>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</si>
  <si>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</si>
  <si>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</si>
  <si>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</si>
  <si>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</si>
  <si>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</si>
  <si>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</si>
  <si>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</si>
  <si>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</si>
  <si>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</si>
  <si>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</si>
  <si>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</si>
  <si>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</si>
  <si>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</si>
  <si>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</si>
  <si>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</si>
  <si>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</si>
  <si>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</si>
  <si>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</si>
  <si>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</si>
  <si>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</si>
  <si>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</si>
  <si>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</si>
  <si>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</si>
  <si>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</si>
  <si>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</si>
  <si>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</si>
  <si>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</si>
  <si>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</si>
  <si>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</si>
  <si>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</si>
  <si>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</si>
  <si>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</si>
  <si>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</si>
  <si>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</si>
  <si>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</si>
  <si>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</si>
  <si>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</si>
  <si>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</si>
  <si>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</si>
  <si>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</si>
  <si>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</si>
  <si>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</si>
  <si>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</si>
  <si>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</si>
  <si>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</si>
  <si>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</si>
  <si>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</si>
  <si>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</si>
  <si>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</si>
  <si>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</si>
  <si>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</si>
  <si>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</si>
  <si>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</si>
  <si>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</si>
  <si>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</si>
  <si>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</si>
  <si>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</si>
  <si>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</si>
  <si>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</si>
  <si>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</si>
  <si>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</si>
  <si>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</si>
  <si>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</si>
  <si>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</si>
  <si>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</si>
  <si>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</si>
  <si>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</si>
  <si>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</si>
  <si>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</si>
  <si>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</si>
  <si>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</si>
  <si>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</si>
  <si>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</si>
  <si>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</si>
  <si>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</si>
  <si>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</si>
  <si>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</si>
  <si>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</si>
  <si>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</si>
  <si>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</si>
  <si>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</si>
  <si>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</si>
  <si>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</si>
  <si>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</si>
  <si>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</si>
  <si>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</si>
  <si>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</si>
  <si>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</si>
  <si>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</si>
  <si>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</si>
  <si>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</si>
  <si>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</si>
  <si>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</si>
  <si>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</si>
  <si>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</si>
  <si>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</si>
  <si>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</si>
  <si>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</si>
  <si>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</si>
  <si>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</si>
  <si>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</si>
  <si>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</si>
  <si>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</si>
  <si>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</si>
  <si>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</si>
  <si>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</si>
  <si>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</si>
  <si>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</si>
  <si>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</si>
  <si>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</si>
  <si>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</si>
  <si>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</si>
  <si>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</si>
  <si>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</si>
  <si>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</si>
  <si>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</si>
  <si>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</si>
  <si>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</si>
  <si>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</si>
  <si>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</si>
  <si>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</si>
  <si>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</si>
  <si>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</si>
  <si>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</si>
  <si>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</si>
  <si>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</si>
  <si>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</si>
  <si>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</si>
  <si>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</si>
  <si>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</si>
  <si>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</si>
  <si>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</si>
  <si>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</si>
  <si>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</si>
  <si>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</si>
  <si>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</si>
  <si>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</si>
  <si>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</si>
  <si>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</si>
  <si>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</si>
  <si>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</si>
  <si>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</si>
  <si>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</si>
  <si>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</si>
  <si>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</si>
  <si>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</si>
  <si>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</si>
  <si>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</si>
  <si>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</si>
  <si>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</si>
  <si>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</si>
  <si>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</si>
  <si>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</si>
  <si>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</si>
  <si>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</si>
  <si>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</si>
  <si>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</si>
  <si>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</si>
  <si>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</si>
  <si>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</si>
  <si>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</si>
  <si>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</si>
  <si>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</si>
  <si>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</si>
  <si>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</si>
  <si>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</si>
  <si>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</si>
  <si>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</si>
  <si>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</si>
  <si>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</si>
  <si>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</si>
  <si>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</si>
  <si>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</si>
  <si>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</si>
  <si>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</si>
  <si>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</si>
  <si>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</si>
  <si>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</si>
  <si>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</si>
  <si>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</si>
  <si>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</si>
  <si>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</si>
  <si>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</si>
  <si>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</si>
  <si>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</si>
  <si>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</si>
  <si>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</si>
  <si>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</si>
  <si>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</si>
  <si>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</si>
  <si>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</si>
  <si>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</si>
  <si>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</si>
  <si>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</si>
  <si>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</si>
  <si>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</si>
  <si>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</si>
  <si>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</si>
  <si>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</si>
  <si>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</si>
  <si>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</si>
  <si>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</si>
  <si>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</si>
  <si>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</si>
  <si>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</si>
  <si>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</si>
  <si>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</si>
  <si>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</si>
  <si>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</si>
  <si>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</si>
  <si>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</si>
  <si>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</si>
  <si>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</si>
  <si>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</si>
  <si>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</si>
  <si>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</si>
  <si>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</si>
  <si>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</si>
  <si>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</si>
  <si>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</si>
  <si>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</si>
  <si>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</si>
  <si>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</si>
  <si>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</si>
  <si>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</si>
  <si>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</si>
  <si>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</si>
  <si>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</si>
  <si>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</si>
  <si>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</si>
  <si>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</si>
  <si>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</si>
  <si>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</si>
  <si>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</si>
  <si>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</si>
  <si>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</si>
  <si>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</si>
  <si>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</si>
  <si>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</si>
  <si>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</si>
  <si>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</si>
  <si>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</si>
  <si>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</si>
  <si>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</si>
  <si>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</si>
  <si>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</si>
  <si>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</si>
  <si>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</si>
  <si>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</si>
  <si>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</si>
  <si>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</si>
  <si>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</si>
  <si>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</si>
  <si>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</si>
  <si>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</si>
  <si>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</si>
  <si>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</si>
  <si>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</si>
  <si>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</si>
  <si>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</si>
  <si>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</si>
  <si>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</si>
  <si>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</si>
  <si>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</si>
  <si>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</si>
  <si>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</si>
  <si>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</si>
  <si>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</si>
  <si>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</si>
  <si>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</si>
  <si>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</si>
  <si>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</si>
  <si>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</si>
  <si>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</si>
  <si>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</si>
  <si>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</si>
  <si>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</si>
  <si>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</si>
  <si>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</si>
  <si>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</si>
  <si>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</si>
  <si>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</si>
  <si>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</si>
  <si>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</si>
  <si>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</si>
  <si>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</si>
  <si>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</si>
  <si>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</si>
  <si>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</si>
  <si>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</si>
  <si>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</si>
  <si>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</si>
  <si>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</si>
  <si>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</si>
  <si>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</si>
  <si>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</si>
  <si>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</si>
  <si>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</si>
  <si>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</si>
  <si>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</si>
  <si>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</si>
  <si>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</si>
  <si>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</si>
  <si>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</si>
  <si>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</si>
  <si>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</si>
  <si>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</si>
  <si>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</si>
  <si>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</si>
  <si>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</si>
  <si>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</si>
  <si>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</si>
  <si>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</si>
  <si>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</si>
  <si>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</si>
  <si>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</si>
  <si>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</si>
  <si>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</si>
  <si>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</si>
  <si>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</si>
  <si>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</si>
  <si>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</si>
  <si>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</si>
  <si>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</si>
  <si>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</si>
  <si>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</si>
  <si>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</si>
  <si>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</si>
  <si>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</si>
  <si>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</si>
  <si>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</si>
  <si>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</si>
  <si>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</si>
  <si>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</si>
  <si>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</si>
  <si>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</si>
  <si>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</si>
  <si>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</si>
  <si>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</si>
  <si>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</si>
  <si>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</si>
  <si>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</si>
  <si>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</si>
  <si>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</si>
  <si>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</si>
  <si>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</si>
  <si>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</si>
  <si>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</si>
  <si>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</si>
  <si>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</si>
  <si>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</si>
  <si>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</si>
  <si>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</si>
  <si>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</si>
  <si>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</si>
  <si>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</si>
  <si>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</si>
  <si>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</si>
  <si>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</si>
  <si>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</si>
  <si>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</si>
  <si>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</si>
  <si>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</si>
  <si>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</si>
  <si>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</si>
  <si>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</si>
  <si>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</si>
  <si>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</si>
  <si>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</si>
  <si>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</si>
  <si>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</si>
  <si>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</si>
  <si>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</si>
  <si>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</si>
  <si>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</si>
  <si>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</si>
  <si>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</si>
  <si>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</si>
  <si>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</si>
  <si>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</si>
  <si>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</si>
  <si>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</si>
  <si>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</si>
  <si>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</si>
  <si>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</si>
  <si>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</si>
  <si>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</si>
  <si>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</si>
  <si>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</si>
  <si>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</si>
  <si>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</si>
  <si>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</si>
  <si>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</si>
  <si>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</si>
  <si>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</si>
  <si>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</si>
  <si>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</si>
  <si>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</si>
  <si>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</si>
  <si>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</si>
  <si>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</si>
  <si>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</si>
  <si>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</si>
  <si>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</si>
  <si>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</si>
  <si>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</si>
  <si>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</si>
  <si>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</si>
  <si>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</si>
  <si>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</si>
  <si>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</si>
  <si>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</si>
  <si>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</si>
  <si>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</si>
  <si>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</si>
  <si>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</si>
  <si>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</si>
  <si>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</si>
  <si>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</si>
  <si>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</si>
  <si>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</si>
  <si>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</si>
  <si>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</si>
  <si>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</si>
  <si>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</si>
  <si>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</si>
  <si>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</si>
  <si>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</si>
  <si>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</si>
  <si>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</si>
  <si>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</si>
  <si>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</si>
  <si>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</si>
  <si>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</si>
  <si>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</si>
  <si>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</si>
  <si>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</si>
  <si>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</si>
  <si>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</si>
  <si>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</si>
  <si>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</si>
  <si>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</si>
  <si>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</si>
  <si>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</si>
  <si>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</si>
  <si>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</si>
  <si>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</si>
  <si>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</si>
  <si>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</si>
  <si>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</si>
  <si>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</si>
  <si>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</si>
  <si>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</si>
  <si>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</si>
  <si>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</si>
  <si>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</si>
  <si>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</si>
  <si>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</si>
  <si>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</si>
  <si>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</si>
  <si>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</si>
  <si>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</si>
  <si>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</si>
  <si>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</si>
  <si>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</si>
  <si>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</si>
  <si>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</si>
  <si>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</si>
  <si>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</si>
  <si>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</si>
  <si>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</si>
  <si>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</si>
  <si>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</si>
  <si>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</si>
  <si>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</si>
  <si>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</si>
  <si>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</si>
  <si>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</si>
  <si>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</si>
  <si>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</si>
  <si>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</si>
  <si>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</si>
  <si>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</si>
  <si>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</si>
  <si>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</si>
  <si>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</si>
  <si>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</si>
  <si>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</si>
  <si>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</si>
  <si>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</si>
  <si>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</si>
  <si>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</si>
  <si>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</si>
  <si>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</si>
  <si>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</si>
  <si>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</si>
  <si>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</si>
  <si>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</si>
  <si>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</si>
  <si>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</si>
  <si>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</si>
  <si>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</si>
  <si>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</si>
  <si>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</si>
  <si>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</si>
  <si>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</si>
  <si>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</si>
  <si>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</si>
  <si>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</si>
  <si>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</si>
  <si>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</si>
  <si>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</si>
  <si>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</si>
  <si>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</si>
  <si>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</si>
  <si>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</si>
  <si>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</si>
  <si>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</si>
  <si>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</si>
  <si>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</si>
  <si>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</si>
  <si>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</si>
  <si>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</si>
  <si>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</si>
  <si>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</si>
  <si>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</si>
  <si>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</si>
  <si>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</si>
  <si>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</si>
  <si>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</si>
  <si>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</si>
  <si>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</si>
  <si>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</si>
  <si>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</si>
  <si>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</si>
  <si>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</si>
  <si>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</si>
  <si>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</si>
  <si>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</si>
  <si>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</si>
  <si>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</si>
  <si>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</si>
  <si>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</si>
  <si>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</si>
  <si>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</si>
  <si>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</si>
  <si>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</si>
  <si>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</si>
  <si>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</si>
  <si>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</si>
  <si>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</si>
  <si>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</si>
  <si>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</si>
  <si>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</si>
  <si>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</si>
  <si>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</si>
  <si>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</si>
  <si>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</si>
  <si>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</si>
  <si>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</si>
  <si>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</si>
  <si>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</si>
  <si>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</si>
  <si>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</si>
  <si>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</si>
  <si>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</si>
  <si>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</si>
  <si>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</si>
  <si>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</si>
  <si>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</si>
  <si>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</si>
  <si>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</si>
  <si>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</si>
  <si>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</si>
  <si>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</si>
  <si>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</si>
  <si>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</si>
  <si>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</si>
  <si>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</si>
  <si>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</si>
  <si>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</si>
  <si>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</si>
  <si>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</si>
  <si>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</si>
  <si>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</si>
  <si>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</si>
  <si>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</si>
  <si>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</si>
  <si>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</si>
  <si>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</si>
  <si>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</si>
  <si>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</si>
  <si>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</si>
  <si>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</si>
  <si>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</si>
  <si>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</si>
  <si>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</si>
  <si>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</si>
  <si>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</si>
  <si>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</si>
  <si>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</si>
  <si>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</si>
  <si>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</si>
  <si>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</si>
  <si>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</si>
  <si>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</si>
  <si>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</si>
  <si>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</si>
  <si>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</si>
  <si>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</si>
  <si>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</si>
  <si>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</si>
  <si>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</si>
  <si>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</si>
  <si>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</si>
  <si>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</si>
  <si>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</si>
  <si>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</si>
  <si>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</si>
  <si>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</si>
  <si>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</si>
  <si>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</si>
  <si>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</si>
  <si>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</si>
  <si>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</si>
  <si>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</si>
  <si>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</si>
  <si>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</si>
  <si>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</si>
  <si>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</si>
  <si>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</si>
  <si>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</si>
  <si>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</si>
  <si>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</si>
  <si>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</si>
  <si>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</si>
  <si>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</si>
  <si>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</si>
  <si>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</si>
  <si>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</si>
  <si>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</si>
  <si>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</si>
  <si>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</si>
  <si>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</si>
  <si>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</si>
  <si>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</si>
  <si>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</si>
  <si>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</si>
  <si>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</si>
  <si>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</si>
  <si>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</si>
  <si>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</si>
  <si>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</si>
  <si>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</si>
  <si>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</si>
  <si>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</si>
  <si>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</si>
  <si>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</si>
  <si>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</si>
  <si>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</si>
  <si>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</si>
  <si>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</si>
  <si>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</si>
  <si>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</si>
  <si>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</si>
  <si>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</si>
  <si>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</si>
  <si>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</si>
  <si>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</si>
  <si>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</si>
  <si>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</si>
  <si>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</si>
  <si>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</si>
  <si>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</si>
  <si>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</si>
  <si>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</si>
  <si>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</si>
  <si>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</si>
  <si>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</si>
  <si>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</si>
  <si>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</si>
  <si>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</si>
  <si>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</si>
  <si>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</si>
  <si>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</si>
  <si>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</si>
  <si>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</si>
  <si>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</si>
  <si>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</si>
  <si>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</si>
  <si>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</si>
  <si>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</si>
  <si>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</si>
  <si>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</si>
  <si>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</si>
  <si>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</si>
  <si>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</si>
  <si>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</si>
  <si>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</si>
  <si>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</si>
  <si>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</si>
  <si>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</si>
  <si>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</si>
  <si>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</si>
  <si>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</si>
  <si>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</si>
  <si>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</si>
  <si>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</si>
  <si>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</si>
  <si>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</si>
  <si>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</si>
  <si>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</si>
  <si>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</si>
  <si>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</si>
  <si>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</si>
  <si>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</si>
  <si>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</si>
  <si>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</si>
  <si>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</si>
  <si>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</si>
  <si>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</si>
  <si>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</si>
  <si>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</si>
  <si>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</si>
  <si>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</si>
  <si>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</si>
  <si>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</si>
  <si>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</si>
  <si>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</si>
  <si>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</si>
  <si>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</si>
  <si>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</si>
  <si>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</si>
  <si>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</si>
  <si>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</si>
  <si>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</si>
  <si>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</si>
  <si>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</si>
  <si>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</si>
  <si>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</si>
  <si>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</si>
  <si>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</si>
  <si>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</si>
  <si>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</si>
  <si>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</si>
  <si>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</si>
  <si>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</si>
  <si>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</si>
  <si>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</si>
  <si>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</si>
  <si>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</si>
  <si>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</si>
  <si>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</si>
  <si>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</si>
  <si>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</si>
  <si>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</si>
  <si>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</si>
  <si>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</si>
  <si>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</si>
  <si>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</si>
  <si>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</si>
  <si>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</si>
  <si>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</si>
  <si>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</si>
  <si>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</si>
  <si>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</si>
  <si>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</si>
  <si>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</si>
  <si>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</si>
  <si>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</si>
  <si>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</si>
  <si>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</si>
  <si>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</si>
  <si>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</si>
  <si>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</si>
  <si>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</si>
  <si>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</si>
  <si>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</si>
  <si>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</si>
  <si>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</si>
  <si>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</si>
  <si>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</si>
  <si>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</si>
  <si>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</si>
  <si>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</si>
  <si>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</si>
  <si>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</si>
  <si>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</si>
  <si>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</si>
  <si>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</si>
  <si>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</si>
  <si>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</si>
  <si>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</si>
  <si>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</si>
  <si>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</si>
  <si>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</si>
  <si>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</si>
  <si>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</si>
  <si>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</si>
  <si>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</si>
  <si>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</si>
  <si>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</si>
  <si>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</si>
  <si>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</si>
  <si>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</si>
  <si>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</si>
  <si>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</si>
  <si>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</si>
  <si>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</si>
  <si>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</si>
  <si>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</si>
  <si>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</si>
  <si>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</si>
  <si>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</si>
  <si>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</si>
  <si>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</si>
  <si>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</si>
  <si>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</si>
  <si>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</si>
  <si>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</si>
  <si>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</si>
  <si>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</si>
  <si>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</si>
  <si>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</si>
  <si>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</si>
  <si>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</si>
  <si>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</si>
  <si>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</si>
  <si>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</si>
  <si>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</si>
  <si>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</si>
  <si>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</si>
  <si>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</si>
  <si>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</si>
  <si>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</si>
  <si>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</si>
  <si>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</si>
  <si>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</si>
  <si>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</si>
  <si>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</si>
  <si>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</si>
  <si>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</si>
  <si>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</si>
  <si>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</si>
  <si>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</si>
  <si>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</si>
  <si>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</si>
  <si>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</si>
  <si>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</si>
  <si>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</si>
  <si>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</si>
  <si>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</si>
  <si>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</si>
  <si>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</si>
  <si>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</si>
  <si>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</si>
  <si>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</si>
  <si>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</si>
  <si>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</si>
  <si>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</si>
  <si>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</si>
  <si>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</si>
  <si>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</si>
  <si>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</si>
  <si>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</si>
  <si>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</si>
  <si>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</si>
  <si>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</si>
  <si>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</si>
  <si>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</si>
  <si>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</si>
  <si>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</si>
  <si>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</si>
  <si>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</si>
  <si>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</si>
  <si>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</si>
  <si>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</si>
  <si>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</si>
  <si>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</si>
  <si>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</si>
  <si>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</si>
  <si>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</si>
  <si>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</si>
  <si>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</si>
  <si>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</si>
  <si>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</si>
  <si>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</si>
  <si>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</si>
  <si>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</si>
  <si>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</si>
  <si>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</si>
  <si>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</si>
  <si>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</si>
  <si>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</si>
  <si>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</si>
  <si>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</si>
  <si>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</si>
  <si>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</si>
  <si>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</si>
  <si>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</si>
  <si>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</si>
  <si>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</si>
  <si>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</si>
  <si>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</si>
  <si>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</si>
  <si>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</si>
  <si>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</si>
  <si>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</si>
  <si>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</si>
  <si>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</si>
  <si>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</si>
  <si>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</si>
  <si>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</si>
  <si>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</si>
  <si>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</si>
  <si>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</si>
  <si>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</si>
  <si>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</si>
  <si>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</si>
  <si>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</si>
  <si>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</si>
  <si>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</si>
  <si>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</si>
  <si>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</si>
  <si>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</si>
  <si>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</si>
  <si>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</si>
  <si>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</si>
  <si>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</si>
  <si>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</si>
  <si>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</si>
  <si>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</si>
  <si>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</si>
  <si>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</si>
  <si>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</si>
  <si>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</si>
  <si>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</si>
  <si>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</si>
  <si>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</si>
  <si>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</si>
  <si>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</si>
  <si>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</si>
  <si>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</si>
  <si>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</si>
  <si>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</si>
  <si>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</si>
  <si>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</si>
  <si>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</si>
  <si>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</si>
  <si>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</si>
  <si>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</si>
  <si>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</si>
  <si>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</si>
  <si>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</si>
  <si>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</si>
  <si>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</si>
  <si>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</si>
  <si>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</si>
  <si>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</si>
  <si>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</si>
  <si>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</si>
  <si>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</si>
  <si>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</si>
  <si>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</si>
  <si>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</si>
  <si>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</si>
  <si>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</si>
  <si>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</si>
  <si>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</si>
  <si>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</si>
  <si>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</si>
  <si>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</si>
  <si>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</si>
  <si>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</si>
  <si>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</si>
  <si>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</si>
  <si>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</si>
  <si>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</si>
  <si>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</si>
  <si>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</si>
  <si>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</si>
  <si>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</si>
  <si>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</si>
  <si>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</si>
  <si>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</si>
  <si>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</si>
  <si>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</si>
  <si>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</si>
  <si>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</si>
  <si>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</si>
  <si>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</si>
  <si>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</si>
  <si>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</si>
  <si>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</si>
  <si>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</si>
  <si>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</si>
  <si>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</si>
  <si>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</si>
  <si>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</si>
  <si>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</si>
  <si>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</si>
  <si>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</si>
  <si>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</si>
  <si>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</si>
  <si>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</si>
  <si>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</si>
  <si>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</si>
  <si>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</si>
  <si>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</si>
  <si>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</si>
  <si>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</si>
  <si>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</si>
  <si>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</si>
  <si>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</si>
  <si>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</si>
  <si>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</si>
  <si>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</si>
  <si>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</si>
  <si>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</si>
  <si>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</si>
  <si>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</si>
  <si>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</si>
  <si>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</si>
  <si>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</si>
  <si>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</si>
  <si>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</si>
  <si>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</si>
  <si>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</si>
  <si>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</si>
  <si>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</si>
  <si>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</si>
  <si>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</si>
  <si>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</si>
  <si>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</si>
  <si>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</si>
  <si>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</si>
  <si>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</si>
  <si>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</si>
  <si>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</si>
  <si>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</si>
  <si>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</si>
  <si>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</si>
  <si>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</si>
  <si>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</si>
  <si>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</si>
  <si>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</si>
  <si>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</si>
  <si>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</si>
  <si>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</si>
  <si>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</si>
  <si>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</si>
  <si>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</si>
  <si>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</si>
  <si>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</si>
  <si>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</si>
  <si>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</si>
  <si>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</si>
  <si>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</si>
  <si>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</si>
  <si>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</si>
  <si>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</si>
  <si>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</si>
  <si>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</si>
  <si>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</si>
  <si>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</si>
  <si>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</si>
  <si>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</si>
  <si>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</si>
  <si>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</si>
  <si>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</si>
  <si>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</si>
  <si>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</si>
  <si>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</si>
  <si>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</si>
  <si>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</si>
  <si>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</si>
  <si>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</si>
  <si>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</si>
  <si>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</si>
  <si>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</si>
  <si>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</si>
  <si>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</si>
  <si>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</si>
  <si>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</si>
  <si>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</si>
  <si>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</si>
  <si>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</si>
  <si>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</si>
  <si>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</si>
  <si>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</si>
  <si>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</si>
  <si>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</si>
  <si>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</si>
  <si>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</si>
  <si>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</si>
  <si>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</si>
  <si>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</si>
  <si>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</si>
  <si>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</si>
  <si>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</si>
  <si>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</si>
  <si>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</si>
  <si>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</si>
  <si>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</si>
  <si>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</si>
  <si>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</si>
  <si>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</si>
  <si>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</si>
  <si>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</si>
  <si>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</si>
  <si>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</si>
  <si>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</si>
  <si>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</si>
  <si>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</si>
  <si>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</si>
  <si>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</si>
  <si>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</si>
  <si>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</si>
  <si>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</si>
  <si>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</si>
  <si>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</si>
  <si>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</si>
  <si>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</si>
  <si>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</si>
  <si>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</si>
  <si>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</si>
  <si>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</si>
  <si>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</si>
  <si>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</si>
  <si>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</si>
  <si>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</si>
  <si>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</si>
  <si>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</si>
  <si>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</si>
  <si>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</si>
  <si>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</si>
  <si>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</si>
  <si>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</si>
  <si>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</si>
  <si>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</si>
  <si>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</si>
  <si>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</si>
  <si>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</si>
  <si>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</si>
  <si>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</si>
  <si>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</si>
  <si>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</si>
  <si>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</si>
  <si>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</si>
  <si>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</si>
  <si>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</si>
  <si>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</si>
  <si>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</si>
  <si>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</si>
  <si>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</si>
  <si>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</si>
  <si>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</si>
  <si>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</si>
  <si>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</si>
  <si>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</si>
  <si>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</si>
  <si>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</si>
  <si>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</si>
  <si>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</si>
  <si>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</si>
  <si>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</si>
  <si>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</si>
  <si>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</si>
  <si>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</si>
  <si>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</si>
  <si>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</si>
  <si>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</si>
  <si>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</si>
  <si>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</si>
  <si>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</si>
  <si>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</si>
  <si>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</si>
  <si>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</si>
  <si>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</si>
  <si>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</si>
  <si>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</si>
  <si>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</si>
  <si>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</si>
  <si>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</si>
  <si>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</si>
  <si>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</si>
  <si>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</si>
  <si>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</si>
  <si>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</si>
  <si>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</si>
  <si>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</si>
  <si>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</si>
  <si>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</si>
  <si>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</si>
  <si>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</si>
  <si>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</si>
  <si>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</si>
  <si>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</si>
  <si>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</si>
  <si>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</si>
  <si>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</si>
  <si>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</si>
  <si>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</si>
  <si>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</si>
  <si>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</si>
  <si>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</si>
  <si>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</si>
  <si>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</si>
  <si>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</si>
  <si>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</si>
  <si>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</si>
  <si>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</si>
  <si>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</si>
  <si>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</si>
  <si>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</si>
  <si>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</si>
  <si>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</si>
  <si>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</si>
  <si>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</si>
  <si>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</si>
  <si>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</si>
  <si>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</si>
  <si>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</si>
  <si>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</si>
  <si>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</si>
  <si>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</si>
  <si>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</si>
  <si>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</si>
  <si>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</si>
  <si>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</si>
  <si>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</si>
  <si>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</si>
  <si>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</si>
  <si>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</si>
  <si>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</si>
  <si>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</si>
  <si>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</si>
  <si>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</si>
  <si>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</si>
  <si>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</si>
  <si>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</si>
  <si>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</si>
  <si>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</si>
  <si>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</si>
  <si>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</si>
  <si>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</si>
  <si>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</si>
  <si>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</si>
  <si>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</si>
  <si>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</si>
  <si>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</si>
  <si>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</si>
  <si>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</si>
  <si>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</si>
  <si>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</si>
  <si>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</si>
  <si>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</si>
  <si>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</si>
  <si>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</si>
  <si>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</si>
  <si>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</si>
  <si>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</si>
  <si>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</si>
  <si>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</si>
  <si>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</si>
  <si>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</si>
  <si>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</si>
  <si>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</si>
  <si>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</si>
  <si>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</si>
  <si>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</si>
  <si>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</si>
  <si>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</si>
  <si>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</si>
  <si>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</si>
  <si>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</si>
  <si>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</si>
  <si>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</si>
  <si>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</si>
  <si>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</si>
  <si>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</si>
  <si>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</si>
  <si>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</si>
  <si>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</si>
  <si>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</si>
  <si>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</si>
  <si>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</si>
  <si>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</si>
  <si>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</si>
  <si>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</si>
  <si>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</si>
  <si>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</si>
  <si>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</si>
  <si>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</si>
  <si>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</si>
  <si>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</si>
  <si>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</si>
  <si>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</si>
  <si>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</si>
  <si>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</si>
  <si>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</si>
  <si>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</si>
  <si>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</si>
  <si>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</si>
  <si>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</si>
  <si>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</si>
  <si>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</si>
  <si>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</si>
  <si>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</si>
  <si>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</si>
  <si>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</si>
  <si>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</si>
  <si>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</si>
  <si>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</si>
  <si>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</si>
  <si>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</si>
  <si>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</si>
  <si>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</si>
  <si>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</si>
  <si>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</si>
  <si>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</si>
  <si>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</si>
  <si>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</si>
  <si>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</si>
  <si>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</si>
  <si>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</si>
  <si>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</si>
  <si>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</si>
  <si>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</si>
  <si>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</si>
  <si>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</si>
  <si>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</si>
  <si>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</si>
  <si>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</si>
  <si>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</si>
  <si>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</si>
  <si>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</si>
  <si>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</si>
  <si>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</si>
  <si>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</si>
  <si>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</si>
  <si>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</si>
  <si>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</si>
  <si>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</si>
  <si>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</si>
  <si>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</si>
  <si>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</si>
  <si>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</si>
  <si>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</si>
  <si>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</si>
  <si>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</si>
  <si>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</si>
  <si>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</si>
  <si>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</si>
  <si>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</si>
  <si>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</si>
  <si>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</si>
  <si>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</si>
  <si>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</si>
  <si>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</si>
  <si>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</si>
  <si>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</si>
  <si>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</si>
  <si>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</si>
  <si>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</si>
  <si>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</si>
  <si>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</si>
  <si>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</si>
  <si>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</si>
  <si>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</si>
  <si>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</si>
  <si>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</si>
  <si>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</si>
  <si>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</si>
  <si>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</si>
  <si>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</si>
  <si>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</si>
  <si>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</si>
  <si>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</si>
  <si>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</si>
  <si>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</si>
  <si>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</si>
  <si>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</si>
  <si>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</si>
  <si>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</si>
  <si>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</si>
  <si>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</si>
  <si>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</si>
  <si>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</si>
  <si>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</si>
  <si>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</si>
  <si>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</si>
  <si>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</si>
  <si>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</si>
  <si>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</si>
  <si>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</si>
  <si>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</si>
  <si>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</si>
  <si>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</si>
  <si>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</si>
  <si>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</si>
  <si>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</si>
  <si>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</si>
  <si>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</si>
  <si>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</si>
  <si>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</si>
  <si>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</si>
  <si>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</si>
  <si>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</si>
  <si>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</si>
  <si>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</si>
  <si>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</si>
  <si>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</si>
  <si>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</si>
  <si>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</si>
  <si>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</si>
  <si>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</si>
  <si>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</si>
  <si>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</si>
  <si>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</si>
  <si>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</si>
  <si>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</si>
  <si>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</si>
  <si>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</si>
  <si>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</si>
  <si>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</si>
  <si>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</si>
  <si>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</si>
  <si>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</si>
  <si>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</si>
  <si>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</si>
  <si>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</si>
  <si>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</si>
  <si>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</si>
  <si>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</si>
  <si>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</si>
  <si>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</si>
  <si>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</si>
  <si>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</si>
  <si>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</si>
  <si>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</si>
  <si>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</si>
  <si>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</si>
  <si>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</si>
  <si>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</si>
  <si>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</si>
  <si>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</si>
  <si>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</si>
  <si>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</si>
  <si>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</si>
  <si>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</si>
  <si>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</si>
  <si>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</si>
  <si>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</si>
  <si>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</si>
  <si>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</si>
  <si>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</si>
  <si>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</si>
  <si>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</si>
  <si>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</si>
  <si>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</si>
  <si>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</si>
  <si>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</si>
  <si>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</si>
  <si>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</si>
  <si>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</si>
  <si>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</si>
  <si>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</si>
  <si>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</si>
  <si>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</si>
  <si>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</si>
  <si>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</si>
  <si>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</si>
  <si>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</si>
  <si>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</si>
  <si>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</si>
  <si>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</si>
  <si>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</si>
  <si>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</si>
  <si>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</si>
  <si>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</si>
  <si>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</si>
  <si>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</si>
  <si>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</si>
  <si>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</si>
  <si>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</si>
  <si>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</si>
  <si>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</si>
  <si>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</si>
  <si>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</si>
  <si>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</si>
  <si>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</si>
  <si>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</si>
  <si>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</si>
  <si>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</si>
  <si>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</si>
  <si>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</si>
  <si>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</si>
  <si>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</si>
  <si>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</si>
  <si>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</si>
  <si>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</si>
  <si>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</si>
  <si>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</si>
  <si>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</si>
  <si>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</si>
  <si>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</si>
  <si>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</si>
  <si>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</si>
  <si>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</si>
  <si>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</si>
  <si>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</si>
  <si>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</si>
  <si>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</si>
  <si>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</si>
  <si>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</si>
  <si>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</si>
  <si>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</si>
  <si>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</si>
  <si>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</si>
  <si>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</si>
  <si>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</si>
  <si>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</si>
  <si>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</si>
  <si>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</si>
  <si>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</si>
  <si>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</si>
  <si>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</si>
  <si>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</si>
  <si>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</si>
  <si>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</si>
  <si>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</si>
  <si>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</si>
  <si>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</si>
  <si>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</si>
  <si>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</si>
  <si>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</si>
  <si>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</si>
  <si>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</si>
  <si>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</si>
  <si>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</si>
  <si>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</si>
  <si>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</si>
  <si>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</si>
  <si>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</si>
  <si>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</si>
  <si>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</si>
  <si>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</si>
  <si>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</si>
  <si>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</si>
  <si>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</si>
  <si>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</si>
  <si>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</si>
  <si>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</si>
  <si>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</si>
  <si>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</si>
  <si>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</si>
  <si>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</si>
  <si>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</si>
  <si>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</si>
  <si>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</si>
  <si>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</si>
  <si>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</si>
  <si>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</si>
  <si>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</si>
  <si>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</si>
  <si>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</si>
  <si>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</si>
  <si>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</si>
  <si>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</si>
  <si>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</si>
  <si>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</si>
  <si>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</si>
  <si>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</si>
  <si>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</si>
  <si>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</si>
  <si>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</si>
  <si>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</si>
  <si>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</si>
  <si>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</si>
  <si>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</si>
  <si>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</si>
  <si>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</si>
  <si>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</si>
  <si>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</si>
  <si>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</si>
  <si>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</si>
  <si>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</si>
  <si>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</si>
  <si>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</si>
  <si>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</si>
  <si>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</si>
  <si>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</si>
  <si>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</si>
  <si>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</si>
  <si>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</si>
  <si>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</si>
  <si>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</si>
  <si>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</si>
  <si>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</si>
  <si>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</si>
  <si>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</si>
  <si>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</si>
  <si>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</si>
  <si>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</si>
  <si>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</si>
  <si>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</si>
  <si>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</si>
  <si>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</si>
  <si>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</si>
  <si>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</si>
  <si>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</si>
  <si>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</si>
  <si>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</si>
  <si>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</si>
  <si>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</si>
  <si>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</si>
  <si>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</si>
  <si>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</si>
  <si>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</si>
  <si>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</si>
  <si>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</si>
  <si>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</si>
  <si>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</si>
  <si>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</si>
  <si>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</si>
  <si>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</si>
  <si>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</si>
  <si>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</si>
  <si>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</si>
  <si>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</si>
  <si>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</si>
  <si>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</si>
  <si>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</si>
  <si>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</si>
  <si>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</si>
  <si>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</si>
  <si>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</si>
  <si>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</si>
  <si>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</si>
  <si>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</si>
  <si>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</si>
  <si>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</si>
  <si>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</si>
  <si>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</si>
  <si>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</si>
  <si>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</si>
  <si>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</si>
  <si>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</si>
  <si>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</si>
  <si>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</si>
  <si>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</si>
  <si>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</si>
  <si>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</si>
  <si>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</si>
  <si>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</si>
  <si>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</si>
  <si>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</si>
  <si>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</si>
  <si>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</si>
  <si>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</si>
  <si>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</si>
  <si>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</si>
  <si>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</si>
  <si>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</si>
  <si>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</si>
  <si>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</si>
  <si>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</si>
  <si>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</si>
  <si>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</si>
  <si>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</si>
  <si>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</si>
  <si>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</si>
  <si>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</si>
  <si>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</si>
  <si>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</si>
  <si>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</si>
  <si>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</si>
  <si>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</si>
  <si>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</si>
  <si>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</si>
  <si>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</si>
  <si>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</si>
  <si>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</si>
  <si>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</si>
  <si>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</si>
  <si>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</si>
  <si>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</si>
  <si>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</si>
  <si>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</si>
  <si>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</si>
  <si>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</si>
  <si>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</si>
  <si>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</si>
  <si>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</si>
  <si>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</si>
  <si>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</si>
  <si>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</si>
  <si>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</si>
  <si>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</si>
  <si>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</si>
  <si>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</si>
  <si>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</si>
  <si>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</si>
  <si>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</si>
  <si>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</si>
  <si>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</si>
  <si>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</si>
  <si>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</si>
  <si>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</si>
  <si>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</si>
  <si>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</si>
  <si>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</si>
  <si>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</si>
  <si>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</si>
  <si>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</si>
  <si>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</si>
  <si>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</si>
  <si>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</si>
  <si>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</si>
  <si>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</si>
  <si>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</si>
  <si>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</si>
  <si>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</si>
  <si>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</si>
  <si>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</si>
  <si>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</si>
  <si>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</si>
  <si>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</si>
  <si>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</si>
  <si>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</si>
  <si>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</si>
  <si>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</si>
  <si>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</si>
  <si>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</si>
  <si>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</si>
  <si>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</si>
  <si>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</si>
  <si>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</si>
  <si>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</si>
  <si>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</si>
  <si>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</si>
  <si>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</si>
  <si>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</si>
  <si>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</si>
  <si>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</si>
  <si>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</si>
  <si>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</si>
  <si>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</si>
  <si>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</si>
  <si>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</si>
  <si>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</si>
  <si>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</si>
  <si>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</si>
  <si>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</si>
  <si>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</si>
  <si>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</si>
  <si>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</si>
  <si>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</si>
  <si>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</si>
  <si>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</si>
  <si>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</si>
  <si>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</si>
  <si>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</si>
  <si>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</si>
  <si>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</si>
  <si>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</si>
  <si>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</si>
  <si>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</si>
  <si>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</si>
  <si>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</si>
  <si>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</si>
  <si>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</si>
  <si>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</si>
  <si>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</si>
  <si>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</si>
  <si>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</si>
  <si>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</si>
  <si>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</si>
  <si>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</si>
  <si>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</si>
  <si>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</si>
  <si>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</si>
  <si>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</si>
  <si>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</si>
  <si>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</si>
  <si>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</si>
  <si>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</si>
  <si>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</si>
  <si>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</si>
  <si>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</si>
  <si>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</si>
  <si>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</si>
  <si>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</si>
  <si>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</si>
  <si>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</si>
  <si>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</si>
  <si>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</si>
  <si>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</si>
  <si>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</si>
  <si>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</si>
  <si>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</si>
  <si>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</si>
  <si>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</si>
  <si>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</si>
  <si>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</si>
  <si>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</si>
  <si>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</si>
  <si>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</si>
  <si>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</si>
  <si>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</si>
  <si>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</si>
  <si>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</si>
  <si>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</si>
  <si>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</si>
  <si>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</si>
  <si>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</si>
  <si>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</si>
  <si>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</si>
  <si>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</si>
  <si>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</si>
  <si>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</si>
  <si>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</si>
  <si>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</si>
  <si>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</si>
  <si>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</si>
  <si>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</si>
  <si>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</si>
  <si>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</si>
  <si>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</si>
  <si>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</si>
  <si>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</si>
  <si>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</si>
  <si>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</si>
  <si>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</si>
  <si>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</si>
  <si>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</si>
  <si>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</si>
  <si>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</si>
  <si>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</si>
  <si>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</si>
  <si>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</si>
  <si>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</si>
  <si>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</si>
  <si>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</si>
  <si>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</si>
  <si>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</si>
  <si>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</si>
  <si>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</si>
  <si>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</si>
  <si>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</si>
  <si>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</si>
  <si>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</si>
  <si>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</si>
  <si>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</si>
  <si>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</si>
  <si>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</si>
  <si>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</si>
  <si>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</si>
  <si>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</si>
  <si>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</si>
  <si>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</si>
  <si>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</si>
  <si>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</si>
  <si>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</si>
  <si>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</si>
  <si>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</si>
  <si>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</si>
  <si>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</si>
  <si>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</si>
  <si>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</si>
  <si>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</si>
  <si>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</si>
  <si>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</si>
  <si>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</si>
  <si>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</si>
  <si>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</si>
  <si>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</si>
  <si>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</si>
  <si>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</si>
  <si>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</si>
  <si>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</si>
  <si>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</si>
  <si>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</si>
  <si>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</si>
  <si>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</si>
  <si>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</si>
  <si>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</si>
  <si>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</si>
  <si>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</si>
  <si>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</si>
  <si>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</si>
  <si>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</si>
  <si>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</si>
  <si>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</si>
  <si>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</si>
  <si>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</si>
  <si>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</si>
  <si>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</si>
  <si>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</si>
  <si>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</si>
  <si>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</si>
  <si>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</si>
  <si>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</si>
  <si>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</si>
  <si>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</si>
  <si>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</si>
  <si>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</si>
  <si>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</si>
  <si>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</si>
  <si>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</si>
  <si>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</si>
  <si>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</si>
  <si>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</si>
  <si>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</si>
  <si>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</si>
  <si>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</si>
  <si>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</si>
  <si>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</si>
  <si>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</si>
  <si>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</si>
  <si>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</si>
  <si>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</si>
  <si>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</si>
  <si>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</si>
  <si>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</si>
  <si>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</si>
  <si>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</si>
  <si>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</si>
  <si>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</si>
  <si>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</si>
  <si>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</si>
  <si>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</si>
  <si>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</si>
  <si>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</si>
  <si>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</si>
  <si>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</si>
  <si>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</si>
  <si>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</si>
  <si>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</si>
  <si>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</si>
  <si>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</si>
  <si>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</si>
  <si>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</si>
  <si>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</si>
  <si>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</si>
  <si>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</si>
  <si>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</si>
  <si>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</si>
  <si>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</si>
  <si>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</si>
  <si>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</si>
  <si>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</si>
  <si>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</si>
  <si>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</si>
  <si>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</si>
  <si>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</si>
  <si>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</si>
  <si>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</si>
  <si>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</si>
  <si>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</si>
  <si>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</si>
  <si>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</si>
  <si>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</si>
  <si>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</si>
  <si>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</si>
  <si>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</si>
  <si>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</si>
  <si>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</si>
  <si>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</si>
  <si>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</si>
  <si>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</si>
  <si>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</si>
  <si>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</si>
  <si>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</si>
  <si>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</si>
  <si>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</si>
  <si>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</si>
  <si>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</si>
  <si>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</si>
  <si>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</si>
  <si>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</si>
  <si>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</si>
  <si>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</si>
  <si>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</si>
  <si>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</si>
  <si>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</si>
  <si>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</si>
  <si>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</si>
  <si>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</si>
  <si>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</si>
  <si>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</si>
  <si>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</si>
  <si>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</si>
  <si>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</si>
  <si>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</si>
  <si>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</si>
  <si>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</si>
  <si>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</si>
  <si>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</si>
  <si>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</si>
  <si>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</si>
  <si>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</si>
  <si>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</si>
  <si>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</si>
  <si>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</si>
  <si>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</si>
  <si>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</si>
  <si>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</si>
  <si>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</si>
  <si>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</si>
  <si>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</si>
  <si>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</si>
  <si>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</si>
  <si>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</si>
  <si>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</si>
  <si>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</si>
  <si>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</si>
  <si>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</si>
  <si>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</si>
  <si>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</si>
  <si>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</si>
  <si>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</si>
  <si>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</si>
  <si>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</si>
  <si>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</si>
  <si>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</si>
  <si>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</si>
  <si>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</si>
  <si>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</si>
  <si>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</si>
  <si>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</si>
  <si>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</si>
  <si>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</si>
  <si>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</si>
  <si>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</si>
  <si>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</si>
  <si>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</si>
  <si>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</si>
  <si>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</si>
  <si>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</si>
  <si>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</si>
  <si>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</si>
  <si>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</si>
  <si>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</si>
  <si>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</si>
  <si>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</si>
  <si>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</si>
  <si>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</si>
  <si>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</si>
  <si>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</si>
  <si>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</si>
  <si>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</si>
  <si>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</si>
  <si>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</si>
  <si>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</si>
  <si>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</si>
  <si>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</si>
  <si>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</si>
  <si>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</si>
  <si>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</si>
  <si>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</si>
  <si>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</si>
  <si>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</si>
  <si>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</si>
  <si>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</si>
  <si>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</si>
  <si>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</si>
  <si>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</si>
  <si>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</si>
  <si>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</si>
  <si>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</si>
  <si>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</si>
  <si>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</si>
  <si>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</si>
  <si>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</si>
  <si>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</si>
  <si>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</si>
  <si>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</si>
  <si>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</si>
  <si>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</si>
  <si>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</si>
  <si>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</si>
  <si>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</si>
  <si>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</si>
  <si>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</si>
  <si>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</si>
  <si>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</si>
  <si>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</si>
  <si>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</si>
  <si>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</si>
  <si>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</si>
  <si>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</si>
  <si>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</si>
  <si>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</si>
  <si>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</si>
  <si>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</si>
  <si>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</si>
  <si>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</si>
  <si>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</si>
  <si>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</si>
  <si>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</si>
  <si>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</si>
  <si>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</si>
  <si>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</si>
  <si>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</si>
  <si>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</si>
  <si>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</si>
  <si>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</si>
  <si>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</si>
  <si>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</si>
  <si>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</si>
  <si>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</si>
  <si>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</si>
  <si>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</si>
  <si>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</si>
  <si>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</si>
  <si>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</si>
  <si>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</si>
  <si>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</si>
  <si>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</si>
  <si>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</si>
  <si>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</si>
  <si>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</si>
  <si>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</si>
  <si>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</si>
  <si>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</si>
  <si>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</si>
  <si>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</si>
  <si>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</si>
  <si>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</si>
  <si>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</si>
  <si>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</si>
  <si>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</si>
  <si>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</si>
  <si>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</si>
  <si>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</si>
  <si>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</si>
  <si>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</si>
  <si>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</si>
  <si>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</si>
  <si>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</si>
  <si>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</si>
  <si>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</si>
  <si>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</si>
  <si>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</si>
  <si>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</si>
  <si>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</si>
  <si>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</si>
  <si>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</si>
  <si>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</si>
  <si>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</si>
  <si>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</si>
  <si>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</si>
  <si>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</si>
  <si>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</si>
  <si>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</si>
  <si>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</si>
  <si>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</si>
  <si>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</si>
  <si>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</si>
  <si>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</si>
  <si>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</si>
  <si>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</si>
  <si>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</si>
  <si>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</si>
  <si>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</si>
  <si>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</si>
  <si>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</si>
  <si>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</si>
  <si>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</si>
  <si>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</si>
  <si>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</si>
  <si>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</si>
  <si>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</si>
  <si>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</si>
  <si>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</si>
  <si>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</si>
  <si>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</si>
  <si>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</si>
  <si>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</si>
  <si>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</si>
  <si>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</si>
  <si>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</si>
  <si>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</si>
  <si>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</si>
  <si>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</si>
  <si>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</si>
  <si>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</si>
  <si>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</si>
  <si>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</si>
  <si>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</si>
  <si>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</si>
  <si>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</si>
  <si>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</si>
  <si>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</si>
  <si>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</si>
  <si>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</si>
  <si>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</si>
  <si>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</si>
  <si>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</si>
  <si>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</si>
  <si>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</si>
  <si>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</si>
  <si>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</si>
  <si>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</si>
  <si>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</si>
  <si>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</si>
  <si>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</si>
  <si>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</si>
  <si>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</si>
  <si>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</si>
  <si>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</si>
  <si>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</si>
  <si>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</si>
  <si>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</si>
  <si>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</si>
  <si>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</si>
  <si>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</si>
  <si>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</si>
  <si>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</si>
  <si>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</si>
  <si>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</si>
  <si>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</si>
  <si>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</si>
  <si>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</si>
  <si>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</si>
  <si>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</si>
  <si>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</si>
  <si>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</si>
  <si>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</si>
  <si>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</si>
  <si>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</si>
  <si>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</si>
  <si>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</si>
  <si>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</si>
  <si>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</si>
  <si>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</si>
  <si>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</si>
  <si>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</si>
  <si>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</si>
  <si>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</si>
  <si>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</si>
  <si>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</si>
  <si>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</si>
  <si>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</si>
  <si>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</si>
  <si>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</si>
  <si>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</si>
  <si>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</si>
  <si>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</si>
  <si>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</si>
  <si>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</si>
  <si>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</si>
  <si>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</si>
  <si>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</si>
  <si>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</si>
  <si>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</si>
  <si>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</si>
  <si>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</si>
  <si>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</si>
  <si>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</si>
  <si>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</si>
  <si>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</si>
  <si>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</si>
  <si>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</si>
  <si>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</si>
  <si>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</si>
  <si>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</si>
  <si>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</si>
  <si>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</si>
  <si>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</si>
  <si>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</si>
  <si>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</si>
  <si>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</si>
  <si>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</si>
  <si>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</si>
  <si>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</si>
  <si>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</si>
  <si>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</si>
  <si>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</si>
  <si>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</si>
  <si>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</si>
  <si>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</si>
  <si>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</si>
  <si>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</si>
  <si>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</si>
  <si>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</si>
  <si>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</si>
  <si>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</si>
  <si>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</si>
  <si>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</si>
  <si>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</si>
  <si>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</si>
  <si>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</si>
  <si>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</si>
  <si>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</si>
  <si>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</si>
  <si>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</si>
  <si>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</si>
  <si>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</si>
  <si>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</si>
  <si>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</si>
  <si>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</si>
  <si>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</si>
  <si>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</si>
  <si>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</si>
  <si>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</si>
  <si>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</si>
  <si>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</si>
  <si>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</si>
  <si>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</si>
  <si>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</si>
  <si>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</si>
  <si>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</si>
  <si>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</si>
  <si>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</si>
  <si>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</si>
  <si>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</si>
  <si>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</si>
  <si>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</si>
  <si>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</si>
  <si>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</si>
  <si>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</si>
  <si>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</si>
  <si>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</si>
  <si>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</si>
  <si>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</si>
  <si>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</si>
  <si>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</si>
  <si>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</si>
  <si>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</si>
  <si>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</si>
  <si>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</si>
  <si>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</si>
  <si>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</si>
  <si>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</si>
  <si>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</si>
  <si>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</si>
  <si>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</si>
  <si>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</si>
  <si>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</si>
  <si>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</si>
  <si>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</si>
  <si>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</si>
  <si>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</si>
  <si>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</si>
  <si>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</si>
  <si>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</si>
  <si>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</si>
  <si>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</si>
  <si>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</si>
  <si>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</si>
  <si>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</si>
  <si>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</si>
  <si>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</si>
  <si>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</si>
  <si>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</si>
  <si>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</si>
  <si>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</si>
  <si>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</si>
  <si>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</si>
  <si>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</si>
  <si>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</si>
  <si>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</si>
  <si>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</si>
  <si>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</si>
  <si>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</si>
  <si>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</si>
  <si>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</si>
  <si>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</si>
  <si>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</si>
  <si>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</si>
  <si>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</si>
  <si>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</si>
  <si>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</si>
  <si>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</si>
  <si>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</si>
  <si>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</si>
  <si>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</si>
  <si>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</si>
  <si>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</si>
  <si>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</si>
  <si>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</si>
  <si>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</si>
  <si>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</si>
  <si>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</si>
  <si>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</si>
  <si>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</si>
  <si>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</si>
  <si>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</si>
  <si>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</si>
  <si>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</si>
  <si>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</si>
  <si>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</si>
  <si>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</si>
  <si>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</si>
  <si>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</si>
  <si>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</si>
  <si>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</si>
  <si>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</si>
  <si>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</si>
  <si>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</si>
  <si>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</si>
  <si>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</si>
  <si>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</si>
  <si>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</si>
  <si>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</si>
  <si>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</si>
  <si>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</si>
  <si>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</si>
  <si>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</si>
  <si>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</si>
  <si>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</si>
  <si>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</si>
  <si>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</si>
  <si>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</si>
  <si>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</si>
  <si>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</si>
  <si>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</si>
  <si>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</si>
  <si>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</si>
  <si>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</si>
  <si>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</si>
  <si>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</si>
  <si>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</si>
  <si>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</si>
  <si>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</si>
  <si>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</si>
  <si>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</si>
  <si>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</si>
  <si>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</si>
  <si>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</si>
  <si>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</si>
  <si>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</si>
  <si>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</si>
  <si>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</si>
  <si>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</si>
  <si>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</si>
  <si>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</si>
  <si>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</si>
  <si>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</si>
  <si>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</si>
  <si>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</si>
  <si>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</si>
  <si>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</si>
  <si>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</si>
  <si>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</si>
  <si>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</si>
  <si>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</si>
  <si>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</si>
  <si>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</si>
  <si>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</si>
  <si>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</si>
  <si>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</si>
  <si>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</si>
  <si>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</si>
  <si>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</si>
  <si>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</si>
  <si>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</si>
  <si>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</si>
  <si>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</si>
  <si>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</si>
  <si>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</si>
  <si>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</si>
  <si>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</si>
  <si>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</si>
  <si>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</si>
  <si>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</si>
  <si>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</si>
  <si>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</si>
  <si>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</si>
  <si>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</si>
  <si>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</si>
  <si>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</si>
  <si>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</si>
  <si>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</si>
  <si>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</si>
  <si>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</si>
  <si>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</si>
  <si>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</si>
  <si>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</si>
  <si>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</si>
  <si>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</si>
  <si>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</si>
  <si>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</si>
  <si>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</si>
  <si>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</si>
  <si>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</si>
  <si>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</si>
  <si>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</si>
  <si>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</si>
  <si>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</si>
  <si>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</si>
  <si>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</si>
  <si>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</si>
  <si>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</si>
  <si>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</si>
  <si>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</si>
  <si>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</si>
  <si>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</si>
  <si>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</si>
  <si>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</si>
  <si>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</si>
  <si>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</si>
  <si>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</si>
  <si>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</si>
  <si>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</si>
  <si>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</si>
  <si>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</si>
  <si>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</si>
  <si>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</si>
  <si>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</si>
  <si>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</si>
  <si>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</si>
  <si>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</si>
  <si>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</si>
  <si>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</si>
  <si>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</si>
  <si>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</si>
  <si>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</si>
  <si>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</si>
  <si>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</si>
  <si>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</si>
  <si>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</si>
  <si>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</si>
  <si>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</si>
  <si>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</si>
  <si>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</si>
  <si>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</si>
  <si>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</si>
  <si>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</si>
  <si>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</si>
  <si>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</si>
  <si>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</si>
  <si>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</si>
  <si>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</si>
  <si>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</si>
  <si>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</si>
  <si>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</si>
  <si>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</si>
  <si>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</si>
  <si>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</si>
  <si>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</si>
  <si>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</si>
  <si>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</si>
  <si>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</si>
  <si>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</si>
  <si>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</si>
  <si>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</si>
  <si>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</si>
  <si>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</si>
  <si>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</si>
  <si>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</si>
  <si>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</si>
  <si>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</si>
  <si>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</si>
  <si>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</si>
  <si>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</si>
  <si>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</si>
  <si>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</si>
  <si>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</si>
  <si>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</si>
  <si>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</si>
  <si>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</si>
  <si>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</si>
  <si>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</si>
  <si>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</si>
  <si>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</si>
  <si>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</si>
  <si>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</si>
  <si>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</si>
  <si>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</si>
  <si>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</si>
  <si>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</si>
  <si>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</si>
  <si>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</si>
  <si>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</si>
  <si>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</si>
  <si>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</si>
  <si>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</si>
  <si>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</si>
  <si>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</si>
  <si>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</si>
  <si>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</si>
  <si>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</si>
  <si>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</si>
  <si>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</si>
  <si>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</si>
  <si>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</si>
  <si>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</si>
  <si>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</si>
  <si>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</si>
  <si>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</si>
  <si>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</si>
  <si>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</si>
  <si>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</si>
  <si>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</si>
  <si>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</si>
  <si>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</si>
  <si>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</si>
  <si>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</si>
  <si>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</si>
  <si>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</si>
  <si>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</si>
  <si>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</si>
  <si>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</si>
  <si>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</si>
  <si>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</si>
  <si>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</si>
  <si>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</si>
  <si>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</si>
  <si>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</si>
  <si>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</si>
  <si>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</si>
  <si>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</si>
  <si>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</si>
  <si>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</si>
  <si>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</si>
  <si>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</si>
  <si>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</si>
  <si>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</si>
  <si>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</si>
  <si>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</si>
  <si>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</si>
  <si>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</si>
  <si>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</si>
  <si>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</si>
  <si>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</si>
  <si>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</si>
  <si>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</si>
  <si>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</si>
  <si>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</si>
  <si>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</si>
  <si>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</si>
  <si>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</si>
  <si>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</si>
  <si>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</si>
  <si>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</si>
  <si>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</si>
  <si>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</si>
  <si>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</si>
  <si>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</si>
  <si>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</si>
  <si>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</si>
  <si>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</si>
  <si>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</si>
  <si>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</si>
  <si>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</si>
  <si>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</si>
  <si>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</si>
  <si>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</si>
  <si>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</si>
  <si>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</si>
  <si>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</si>
  <si>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</si>
  <si>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</si>
  <si>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</si>
  <si>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</si>
  <si>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</si>
  <si>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</si>
  <si>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</si>
  <si>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</si>
  <si>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</si>
  <si>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</si>
  <si>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</si>
  <si>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</si>
  <si>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</si>
  <si>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</si>
  <si>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</si>
  <si>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</si>
  <si>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</si>
  <si>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</si>
  <si>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</si>
  <si>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</si>
  <si>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</si>
  <si>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</si>
  <si>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</si>
  <si>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</si>
  <si>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</si>
  <si>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</si>
  <si>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</si>
  <si>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</si>
  <si>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</si>
  <si>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</si>
  <si>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</si>
  <si>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</si>
  <si>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</si>
  <si>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</si>
  <si>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</si>
  <si>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</si>
  <si>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</si>
  <si>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</si>
  <si>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</si>
  <si>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</si>
  <si>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</si>
  <si>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</si>
  <si>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</si>
  <si>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</si>
  <si>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</si>
  <si>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</si>
  <si>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</si>
  <si>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</si>
  <si>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</si>
  <si>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</si>
  <si>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</si>
  <si>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</si>
  <si>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</si>
  <si>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</si>
  <si>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</si>
  <si>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</si>
  <si>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</si>
  <si>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</si>
  <si>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</si>
  <si>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</si>
  <si>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</si>
  <si>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</si>
  <si>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</si>
  <si>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</si>
  <si>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</si>
  <si>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</si>
  <si>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</si>
  <si>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</si>
  <si>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</si>
  <si>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</si>
  <si>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</si>
  <si>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</si>
  <si>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</si>
  <si>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</si>
  <si>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</si>
  <si>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</si>
  <si>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</si>
  <si>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</si>
  <si>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</si>
  <si>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</si>
  <si>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</si>
  <si>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</si>
  <si>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</si>
  <si>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</si>
  <si>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</si>
  <si>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</si>
  <si>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</si>
  <si>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</si>
  <si>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</si>
  <si>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</si>
  <si>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</si>
  <si>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</si>
  <si>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</si>
  <si>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</si>
  <si>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</si>
  <si>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</si>
  <si>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</si>
  <si>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</si>
  <si>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</si>
  <si>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</si>
  <si>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</si>
  <si>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</si>
  <si>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</si>
  <si>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</si>
  <si>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</si>
  <si>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</si>
  <si>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</si>
  <si>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</si>
  <si>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</si>
  <si>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</si>
  <si>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</si>
  <si>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</si>
  <si>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</si>
  <si>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</si>
  <si>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</si>
  <si>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</si>
  <si>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</si>
  <si>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</si>
  <si>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</si>
  <si>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</si>
  <si>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</si>
  <si>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</si>
  <si>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</si>
  <si>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</si>
  <si>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</si>
  <si>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</si>
  <si>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</si>
  <si>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</si>
  <si>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</si>
  <si>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</si>
  <si>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</si>
  <si>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</si>
  <si>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</si>
  <si>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</si>
  <si>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</si>
  <si>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</si>
  <si>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</si>
  <si>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</si>
  <si>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</si>
  <si>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</si>
  <si>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</si>
  <si>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</si>
  <si>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</si>
  <si>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</si>
  <si>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</si>
  <si>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</si>
  <si>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</si>
  <si>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</si>
  <si>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</si>
  <si>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</si>
  <si>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</si>
  <si>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</si>
  <si>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</si>
  <si>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</si>
  <si>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</si>
  <si>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</si>
  <si>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</si>
  <si>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</si>
  <si>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</si>
  <si>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</si>
  <si>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</si>
  <si>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</si>
  <si>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</si>
  <si>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</si>
  <si>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</si>
  <si>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</si>
  <si>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</si>
  <si>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</si>
  <si>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</si>
  <si>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</si>
  <si>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</si>
  <si>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</si>
  <si>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</si>
  <si>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</si>
  <si>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</si>
  <si>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</si>
  <si>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</si>
  <si>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</si>
  <si>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</si>
  <si>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</si>
  <si>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</si>
  <si>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</si>
  <si>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</si>
  <si>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</si>
  <si>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</si>
  <si>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</si>
  <si>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</si>
  <si>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</si>
  <si>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</si>
  <si>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</si>
  <si>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</si>
  <si>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</si>
  <si>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</si>
  <si>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</si>
  <si>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</si>
  <si>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</si>
  <si>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</si>
  <si>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</si>
  <si>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</si>
  <si>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</si>
  <si>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</si>
  <si>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</si>
  <si>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</si>
  <si>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</si>
  <si>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</si>
  <si>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</si>
  <si>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</si>
  <si>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</si>
  <si>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</si>
  <si>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</si>
  <si>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</si>
  <si>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</si>
  <si>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</si>
  <si>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</si>
  <si>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</si>
  <si>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</si>
  <si>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</si>
  <si>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</si>
  <si>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</si>
  <si>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</si>
  <si>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</si>
  <si>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</si>
  <si>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</si>
  <si>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</si>
  <si>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</si>
  <si>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</si>
  <si>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</si>
  <si>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</si>
  <si>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</si>
  <si>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</si>
  <si>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</si>
  <si>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</si>
  <si>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</si>
  <si>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</si>
  <si>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</si>
  <si>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</si>
  <si>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</si>
  <si>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</si>
  <si>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</si>
  <si>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</si>
  <si>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</si>
  <si>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</si>
  <si>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</si>
  <si>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</si>
  <si>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</si>
  <si>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</si>
  <si>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</si>
  <si>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</si>
  <si>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</si>
  <si>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</si>
  <si>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</si>
  <si>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</si>
  <si>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</si>
  <si>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</si>
  <si>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</si>
  <si>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</si>
  <si>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</si>
  <si>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</si>
  <si>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</si>
  <si>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</si>
  <si>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</si>
  <si>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</si>
  <si>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</si>
  <si>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</si>
  <si>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</si>
  <si>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</si>
  <si>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</si>
  <si>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</si>
  <si>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</si>
  <si>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</si>
  <si>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</si>
  <si>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</si>
  <si>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</si>
  <si>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</si>
  <si>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</si>
  <si>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</si>
  <si>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</si>
  <si>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</si>
  <si>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</si>
  <si>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</si>
  <si>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</si>
  <si>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</si>
  <si>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</si>
  <si>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</si>
  <si>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</si>
  <si>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</si>
  <si>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</si>
  <si>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</si>
  <si>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</si>
  <si>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</si>
  <si>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</si>
  <si>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</si>
  <si>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</si>
  <si>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</si>
  <si>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</si>
  <si>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</si>
  <si>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</si>
  <si>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</si>
  <si>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</si>
  <si>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</si>
  <si>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</si>
  <si>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</si>
  <si>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</si>
  <si>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</si>
  <si>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</si>
  <si>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</si>
  <si>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</si>
  <si>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</si>
  <si>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</si>
  <si>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</si>
  <si>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</si>
  <si>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</si>
  <si>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</si>
  <si>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</si>
  <si>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</si>
  <si>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</si>
  <si>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</si>
  <si>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</si>
  <si>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</si>
  <si>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</si>
  <si>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</si>
  <si>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</si>
  <si>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</si>
  <si>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</si>
  <si>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</si>
  <si>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</si>
  <si>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</si>
  <si>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</si>
  <si>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</si>
  <si>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</si>
  <si>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</si>
  <si>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</si>
  <si>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</si>
  <si>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</si>
  <si>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</si>
  <si>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</si>
  <si>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</si>
  <si>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</si>
  <si>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</si>
  <si>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</si>
  <si>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</si>
  <si>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</si>
  <si>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</si>
  <si>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</si>
  <si>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</si>
  <si>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</si>
  <si>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</si>
  <si>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</si>
  <si>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</si>
  <si>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</si>
  <si>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</si>
  <si>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</si>
  <si>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</si>
  <si>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</si>
  <si>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</si>
  <si>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</si>
  <si>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</si>
  <si>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</si>
  <si>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</si>
  <si>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</si>
  <si>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</si>
  <si>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</si>
  <si>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</si>
  <si>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</si>
  <si>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</si>
  <si>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</si>
  <si>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</si>
  <si>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</si>
  <si>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</si>
  <si>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</si>
  <si>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</si>
  <si>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</si>
  <si>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</si>
  <si>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</si>
  <si>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</si>
  <si>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</si>
  <si>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</si>
  <si>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</si>
  <si>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</si>
  <si>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</si>
  <si>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</si>
  <si>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</si>
  <si>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</si>
  <si>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</si>
  <si>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</si>
  <si>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</si>
  <si>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</si>
  <si>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</si>
  <si>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</si>
  <si>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</si>
  <si>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</si>
  <si>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</si>
  <si>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</si>
  <si>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</si>
  <si>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</si>
  <si>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</si>
  <si>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</si>
  <si>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</si>
  <si>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</si>
  <si>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</si>
  <si>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</si>
  <si>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</si>
  <si>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</si>
  <si>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</si>
  <si>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</si>
  <si>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</si>
  <si>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</si>
  <si>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</si>
  <si>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</si>
  <si>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</si>
  <si>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</si>
  <si>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</si>
  <si>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</si>
  <si>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</si>
  <si>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</si>
  <si>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</si>
  <si>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</si>
  <si>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</si>
  <si>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</si>
  <si>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</si>
  <si>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</si>
  <si>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</si>
  <si>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</si>
  <si>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</si>
  <si>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</si>
  <si>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</si>
  <si>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</si>
  <si>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</si>
  <si>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</si>
  <si>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</si>
  <si>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</si>
  <si>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</si>
  <si>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</si>
  <si>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</si>
  <si>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</si>
  <si>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</si>
  <si>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</si>
  <si>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</si>
  <si>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</si>
  <si>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</si>
  <si>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</si>
  <si>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</si>
  <si>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</si>
  <si>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</si>
  <si>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</si>
  <si>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</si>
  <si>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</si>
  <si>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</si>
  <si>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</si>
  <si>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</si>
  <si>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</si>
  <si>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</si>
  <si>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</si>
  <si>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</si>
  <si>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</si>
  <si>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</si>
  <si>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</si>
  <si>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</si>
  <si>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</si>
  <si>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</si>
  <si>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</si>
  <si>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</si>
  <si>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</si>
  <si>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</si>
  <si>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</si>
  <si>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</si>
  <si>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</si>
  <si>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</si>
  <si>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</si>
  <si>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</si>
  <si>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</si>
  <si>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</si>
  <si>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</si>
  <si>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</si>
  <si>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</si>
  <si>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</si>
  <si>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</si>
  <si>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</si>
  <si>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</si>
  <si>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</si>
  <si>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</si>
  <si>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</si>
  <si>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</si>
  <si>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</si>
  <si>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</si>
  <si>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</si>
  <si>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</si>
  <si>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</si>
  <si>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</si>
  <si>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</si>
  <si>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</si>
  <si>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</si>
  <si>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</si>
  <si>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</si>
  <si>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</si>
  <si>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</si>
  <si>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</si>
  <si>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</si>
  <si>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</si>
  <si>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</si>
  <si>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</si>
  <si>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</si>
  <si>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</si>
  <si>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</si>
  <si>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</si>
  <si>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</si>
  <si>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</si>
  <si>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</si>
  <si>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</si>
  <si>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</si>
  <si>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</si>
  <si>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</si>
  <si>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15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</si>
  <si>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</si>
  <si>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</si>
  <si>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</si>
  <si>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</si>
  <si>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</si>
  <si>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</si>
  <si>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40 Min</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</si>
  <si>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</si>
  <si>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</si>
  <si>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</si>
  <si>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</si>
  <si>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</si>
  <si>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</si>
  <si>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</si>
  <si>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</si>
  <si>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</si>
  <si>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</si>
  <si>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</si>
  <si>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</si>
  <si>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</si>
  <si>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</si>
  <si>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PCM-20251124-00001074</t>
  </si>
  <si>
    <t>power cable damaged due to kidana subcontractor digging activity and CB tripping, WM site and not Applicable for PG</t>
  </si>
  <si>
    <t>PCM-20251124-00001196</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</si>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</sst>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3" totalsRowShown="0" headerRowDxfId="48" dataDxfId="47" headerRowBorderDxfId="45" tableBorderDxfId="46" totalsRowBorderDxfId="44">
  <autoFilter ref="A1:L3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322.69436111111281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2.7092592594271991E-2</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2.7092592594271991E-2</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45985.642787037039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45985.642787037039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45985.642787037039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45985.642787037039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45985.642787037039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45985.642787037039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45985.642787037039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45985.642787037039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45985.642787037039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45985.642787037039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45985.642787037039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45985.642787037039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45985.642787037039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45985.642787037039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45985.642787037039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45985.642787037039</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45985.642787037039</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7353DA12-FA88-40A0-8DE6-F0DF8E7AC725}"/>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tabSelected="1" workbookViewId="0">
      <pane ySplit="1" topLeftCell="A2" activePane="bottomLeft" state="frozen"/>
      <selection pane="bottomLeft" activeCell="D14" sqref="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160.64294907407748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1.2553680555574829</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45985.642787037039</v>
      </c>
      <c r="H5" s="151"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39115</v>
      </c>
      <c r="B6" s="18" t="str">
        <f>IFERROR(VLOOKUP(D6,DB!A:K,11,0),"")</f>
        <v>R2</v>
      </c>
      <c r="C6" s="18">
        <v>4</v>
      </c>
      <c r="D6" s="18" t="s">
        <v>39116</v>
      </c>
      <c r="E6" s="102" t="s">
        <v>39104</v>
      </c>
      <c r="F6" s="151">
        <v>45985.541909722226</v>
      </c>
      <c r="G6" s="104">
        <f ca="1">IFERROR(NOW()-F6,"-")</f>
        <v>0.10087731481326045</v>
      </c>
      <c r="H6" s="151" t="s">
        <v>39113</v>
      </c>
      <c r="I6" s="18" t="str">
        <f>IFERROR(VLOOKUP(D6,DB!A:F,6,0),"")</f>
        <v>SCECO</v>
      </c>
      <c r="J6" s="18" t="str">
        <f>IFERROR(VLOOKUP(D6,DB!A:G,7,0),"")</f>
        <v>Vandalized+Vandalized</v>
      </c>
      <c r="K6" s="18"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39117</v>
      </c>
      <c r="B7" s="18" t="str">
        <f>IFERROR(VLOOKUP(D7,DB!A:K,11,0),"")</f>
        <v>R2</v>
      </c>
      <c r="C7" s="18">
        <v>1</v>
      </c>
      <c r="D7" s="18" t="s">
        <v>39118</v>
      </c>
      <c r="E7" s="102" t="s">
        <v>39104</v>
      </c>
      <c r="F7" s="103">
        <v>45985.586238425924</v>
      </c>
      <c r="G7" s="104">
        <f ca="1">IFERROR(NOW()-F7,"-")</f>
        <v>5.6548611115431413E-2</v>
      </c>
      <c r="H7" s="151"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45985.642787037039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45985.642787037039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45985.642787037039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45985.642787037039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45985.642787037039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45985.642787037039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45985.642787037039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45985.642787037039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45985.642787037039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45985.642787037039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45985.642787037039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45985.642787037039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45985.642787037039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45985.642787037039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45985.642787037039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45985.642787037039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45985.642787037039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45985.642787037039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45985.642787037039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45985.642787037039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45985.642787037039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45985.642787037039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45985.642787037039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45985.642787037039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45985.642787037039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45985.642787037039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45985.642787037039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45985.642787037039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45985.642787037039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45985.642787037039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45985.642787037039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45985.642787037039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45985.642787037039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45985.642787037039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45985.642787037039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45985.642787037039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45985.642787037039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45985.642787037039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45985.642787037039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45985.642787037039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45985.642787037039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45985.642787037039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45985.642787037039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45985.642787037039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45985.642787037039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45985.642787037039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45985.642787037039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45985.642787037039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45985.642787037039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45985.642787037039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45985.642787037039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45985.642787037039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45985.642787037039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45985.642787037039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45985.642787037039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45985.642787037039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45985.642787037039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45985.642787037039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45985.642787037039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45985.642787037039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45985.642787037039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45985.642787037039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45985.642787037039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45985.642787037039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45985.642787037039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45985.642787037039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45985.642787037039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45985.642787037039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45985.642787037039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45985.642787037039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45985.642787037039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45985.642787037039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45985.642787037039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45985.642787037039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45985.642787037039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45985.642787037039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45985.642787037039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45985.642787037039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45985.642787037039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45985.642787037039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45985.642787037039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45985.642787037039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45985.642787037039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45985.642787037039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45985.642787037039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45985.642787037039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45985.642787037039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45985.642787037039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45985.642787037039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45985.642787037039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45985.642787037039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45985.642787037039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45985.642787037039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45985.642787037039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45985.642787037039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45985.642787037039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45985.642787037039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45985.642787037039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45985.642787037039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45985.642787037039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45985.642787037039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45985.642787037039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45985.642787037039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45985.642787037039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45985.642787037039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45985.642787037039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45985.642787037039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45985.642787037039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45985.642787037039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45985.642787037039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45985.642787037039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45985.642787037039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45985.642787037039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45985.642787037039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45985.642787037039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45985.642787037039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45985.642787037039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45985.642787037039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45985.642787037039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45985.642787037039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45985.642787037039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45985.642787037039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45985.642787037039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45985.642787037039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45985.642787037039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45985.642787037039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45985.642787037039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45985.642787037039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45985.642787037039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45985.642787037039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45985.642787037039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45985.642787037039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45985.642787037039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45985.642787037039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45985.642787037039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45985.642787037039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45985.642787037039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45985.642787037039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45985.642787037039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45985.642787037039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45985.642787037039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45985.642787037039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45985.642787037039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45985.642787037039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45985.642787037039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45985.642787037039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45985.642787037039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45985.642787037039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45985.642787037039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45985.642787037039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45985.642787037039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45985.642787037039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45985.642787037039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45985.642787037039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45985.642787037039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45985.642787037039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45985.642787037039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45985.642787037039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45985.642787037039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45985.642787037039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45985.642787037039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45985.642787037039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45985.642787037039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45985.642787037039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45985.642787037039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45985.642787037039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45985.642787037039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45985.642787037039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45985.642787037039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45985.642787037039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45985.642787037039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45985.642787037039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45985.642787037039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45985.642787037039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45985.642787037039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45985.642787037039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45985.642787037039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45985.642787037039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45985.642787037039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45985.642787037039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45985.642787037039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45985.642787037039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45985.642787037039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45985.642787037039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45985.642787037039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45985.642787037039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45985.642787037039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45985.642787037039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45985.642787037039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45985.642787037039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45985.642787037039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45985.642787037039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45985.642787037039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45985.642787037039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45985.642787037039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45985.642787037039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45985.642787037039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45985.642787037039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45985.642787037039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45985.642787037039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45985.642787037039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45985.642787037039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45985.642787037039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45985.642787037039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45985.642787037039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45985.642787037039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45985.642787037039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45985.642787037039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45985.642787037039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45985.642787037039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45985.642787037039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45985.642787037039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45985.642787037039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45985.642787037039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45985.642787037039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45985.642787037039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45985.642787037039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45985.642787037039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45985.642787037039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45985.642787037039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45985.642787037039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45985.642787037039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45985.642787037039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45985.642787037039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45985.642787037039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45985.642787037039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45985.642787037039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45985.642787037039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45985.642787037039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45985.642787037039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45985.642787037039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45985.642787037039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45985.642787037039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45985.642787037039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45985.642787037039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45985.642787037039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45985.642787037039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45985.642787037039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45985.642787037039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45985.642787037039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45985.642787037039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45985.642787037039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45985.642787037039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45985.642787037039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45985.642787037039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45985.642787037039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45985.642787037039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45985.642787037039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45985.642787037039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45985.642787037039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45985.642787037039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45985.642787037039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45985.642787037039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45985.642787037039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45985.642787037039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45985.642787037039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45985.642787037039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45985.642787037039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45985.642787037039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45985.642787037039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45985.642787037039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45985.642787037039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45985.642787037039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45985.642787037039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45985.642787037039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45985.642787037039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45985.642787037039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45985.642787037039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45985.642787037039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45985.642787037039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45985.642787037039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45985.642787037039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45985.642787037039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45985.642787037039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45985.642787037039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45985.642787037039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45985.642787037039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45985.642787037039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45985.642787037039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45985.642787037039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45985.642787037039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45985.642787037039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45985.642787037039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45985.642787037039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45985.642787037039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45985.642787037039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45985.642787037039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45985.642787037039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45985.642787037039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45985.642787037039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45985.642787037039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45985.642787037039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45985.642787037039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45985.642787037039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45985.642787037039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45985.642787037039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45985.642787037039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45985.642787037039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45985.642787037039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45985.642787037039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45985.642787037039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45985.642787037039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45985.642787037039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45985.642787037039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45985.642787037039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45985.642787037039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45985.642787037039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45985.642787037039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45985.642787037039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45985.642787037039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45985.642787037039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45985.642787037039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45985.642787037039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45985.642787037039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45985.642787037039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45985.642787037039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45985.642787037039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45985.642787037039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45985.642787037039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45985.642787037039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45985.642787037039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45985.642787037039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45985.642787037039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45985.642787037039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45985.642787037039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45985.642787037039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45985.642787037039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45985.642787037039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45985.642787037039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45985.642787037039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45985.642787037039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45985.642787037039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45985.642787037039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45985.642787037039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45985.642787037039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45985.642787037039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45985.642787037039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45985.642787037039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45985.642787037039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45985.642787037039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45985.642787037039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45985.642787037039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45985.642787037039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45985.642787037039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45985.642787037039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45985.642787037039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45985.642787037039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45985.642787037039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45985.642787037039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45985.642787037039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45985.642787037039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45985.642787037039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45985.642787037039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45985.642787037039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45985.642787037039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45985.642787037039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45985.642787037039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45985.642787037039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45985.642787037039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45985.642787037039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45985.642787037039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45985.642787037039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45985.642787037039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45985.642787037039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45985.642787037039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45985.642787037039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45985.642787037039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45985.642787037039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45985.642787037039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45985.642787037039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45985.642787037039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45985.642787037039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45985.642787037039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45985.642787037039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45985.642787037039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45985.642787037039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45985.642787037039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45985.642787037039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45985.642787037039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45985.642787037039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45985.642787037039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45985.642787037039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45985.642787037039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45985.642787037039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45985.642787037039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45985.642787037039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45985.642787037039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45985.642787037039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45985.642787037039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45985.642787037039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45985.642787037039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45985.642787037039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45985.642787037039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45985.642787037039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45985.642787037039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45985.642787037039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45985.642787037039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45985.642787037039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45985.642787037039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45985.642787037039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45985.642787037039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45985.642787037039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45985.642787037039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45985.642787037039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45985.642787037039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45985.642787037039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45985.642787037039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45985.642787037039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45985.642787037039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45985.642787037039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45985.642787037039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45985.642787037039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45985.642787037039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45985.642787037039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45985.642787037039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45985.642787037039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45985.642787037039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45985.642787037039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45985.642787037039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45985.642787037039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45985.642787037039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45985.642787037039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45985.642787037039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45985.642787037039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45985.642787037039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45985.642787037039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45985.642787037039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45985.642787037039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45985.642787037039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45985.642787037039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45985.642787037039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45985.642787037039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45985.642787037039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45985.642787037039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45985.642787037039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45985.642787037039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45985.642787037039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45985.642787037039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45985.642787037039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45985.642787037039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45985.642787037039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45985.642787037039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45985.642787037039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45985.642787037039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45985.642787037039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45985.642787037039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45985.642787037039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45985.642787037039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45985.642787037039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45985.642787037039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45985.642787037039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45985.642787037039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45985.642787037039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45985.642787037039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45985.642787037039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45985.642787037039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45985.642787037039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45985.642787037039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45985.642787037039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45985.642787037039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45985.642787037039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45985.642787037039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45985.642787037039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45985.642787037039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45985.642787037039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45985.642787037039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45985.642787037039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45985.642787037039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45985.642787037039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45985.642787037039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45985.642787037039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45985.642787037039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45985.642787037039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45985.642787037039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45985.642787037039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45985.642787037039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45985.642787037039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45985.642787037039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45985.642787037039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45985.642787037039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45985.642787037039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45985.642787037039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45985.642787037039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45985.642787037039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45985.642787037039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45985.642787037039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45985.642787037039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45985.642787037039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45985.642787037039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45985.642787037039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45985.642787037039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45985.642787037039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45985.642787037039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45985.642787037039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45985.642787037039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45985.642787037039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45985.642787037039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45985.642787037039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45985.642787037039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45985.642787037039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45985.642787037039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45985.642787037039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45985.642787037039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45985.642787037039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45985.642787037039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45985.642787037039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45985.642787037039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45985.642787037039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45985.642787037039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45985.642787037039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45985.642787037039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45985.642787037039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45985.642787037039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45985.642787037039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45985.642787037039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45985.642787037039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45985.642787037039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45985.642787037039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45985.642787037039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45985.642787037039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45985.642787037039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45985.642787037039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45985.642787037039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45985.642787037039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45985.642787037039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45985.642787037039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45985.642787037039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45985.642787037039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45985.642787037039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45985.642787037039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45985.642787037039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45985.642787037039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45985.642787037039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45985.642787037039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45985.642787037039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45985.642787037039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45985.642787037039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45985.642787037039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45985.642787037039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45985.642787037039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45985.642787037039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45985.642787037039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45985.642787037039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45985.642787037039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45985.642787037039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45985.642787037039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45985.642787037039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45985.642787037039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45985.642787037039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45985.642787037039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45985.642787037039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45985.642787037039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45985.642787037039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45985.642787037039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45985.642787037039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45985.642787037039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45985.642787037039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45985.642787037039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45985.642787037039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45985.642787037039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45985.642787037039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45985.642787037039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45985.642787037039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45985.642787037039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45985.642787037039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45985.642787037039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45985.642787037039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45985.642787037039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45985.642787037039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45985.642787037039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45985.642787037039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45985.642787037039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45985.642787037039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45985.642787037039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45985.642787037039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45985.642787037039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45985.642787037039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45985.642787037039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45985.642787037039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45985.642787037039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45985.642787037039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45985.642787037039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45985.642787037039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45985.642787037039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45985.642787037039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45985.642787037039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45985.642787037039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45985.642787037039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45985.642787037039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45985.642787037039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45985.642787037039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45985.642787037039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45985.642787037039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45985.642787037039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45985.642787037039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45985.642787037039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45985.642787037039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45985.642787037039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45985.642787037039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45985.642787037039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45985.642787037039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45985.642787037039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45985.642787037039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45985.642787037039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45985.642787037039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45985.642787037039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45985.642787037039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45985.642787037039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45985.642787037039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45985.642787037039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45985.642787037039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45985.642787037039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45985.642787037039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45985.642787037039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45985.642787037039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45985.642787037039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45985.642787037039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45985.642787037039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45985.642787037039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45985.642787037039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45985.642787037039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45985.642787037039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45985.642787037039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45985.642787037039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45985.642787037039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45985.642787037039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45985.642787037039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45985.642787037039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45985.642787037039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45985.642787037039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45985.642787037039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45985.642787037039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45985.642787037039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45985.642787037039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45985.642787037039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45985.642787037039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45985.642787037039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45985.642787037039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45985.642787037039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45985.642787037039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45985.642787037039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45985.642787037039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45985.642787037039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45985.642787037039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45985.642787037039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45985.642787037039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45985.642787037039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45985.642787037039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45985.642787037039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45985.642787037039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45985.642787037039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45985.642787037039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45985.642787037039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45985.642787037039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45985.642787037039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45985.642787037039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45985.642787037039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45985.642787037039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45985.642787037039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45985.642787037039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45985.642787037039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45985.642787037039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45985.642787037039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45985.642787037039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45985.642787037039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45985.642787037039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45985.642787037039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45985.642787037039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45985.642787037039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45985.642787037039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45985.642787037039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45985.642787037039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45985.642787037039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45985.642787037039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45985.642787037039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45985.642787037039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45985.642787037039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45985.642787037039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45985.642787037039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45985.642787037039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45985.642787037039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45985.642787037039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45985.642787037039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45985.642787037039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45985.642787037039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45985.642787037039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45985.642787037039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45985.642787037039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45985.642787037039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45985.642787037039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45985.642787037039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45985.642787037039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45985.642787037039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45985.642787037039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45985.642787037039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45985.642787037039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45985.642787037039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45985.642787037039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45985.642787037039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45985.642787037039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45985.642787037039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45985.642787037039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45985.642787037039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45985.642787037039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45985.642787037039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45985.642787037039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45985.642787037039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45985.642787037039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45985.642787037039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45985.642787037039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45985.642787037039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45985.642787037039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45985.642787037039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45985.642787037039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45985.642787037039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45985.642787037039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45985.642787037039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45985.642787037039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45985.642787037039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45985.642787037039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45985.642787037039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45985.642787037039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45985.642787037039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45985.642787037039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45985.642787037039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45985.642787037039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45985.642787037039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45985.642787037039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45985.642787037039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45985.642787037039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45985.642787037039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45985.642787037039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45985.642787037039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45985.642787037039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45985.642787037039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45985.642787037039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45985.642787037039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45985.642787037039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45985.642787037039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45985.642787037039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45985.642787037039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45985.642787037039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45985.642787037039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45985.642787037039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45985.642787037039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45985.642787037039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45985.642787037039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45985.642787037039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45985.642787037039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45985.642787037039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45985.642787037039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45985.642787037039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45985.642787037039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45985.642787037039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45985.642787037039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45985.642787037039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45985.642787037039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45985.642787037039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45985.642787037039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45985.642787037039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45985.642787037039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45985.642787037039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45985.642787037039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45985.642787037039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45985.642787037039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45985.642787037039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45985.642787037039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45985.642787037039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45985.642787037039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45985.642787037039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45985.642787037039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45985.642787037039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45985.642787037039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45985.642787037039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45985.642787037039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45985.642787037039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45985.642787037039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45985.642787037039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45985.642787037039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45985.642787037039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45985.642787037039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45985.642787037039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45985.642787037039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45985.642787037039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45985.642787037039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45985.642787037039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45985.642787037039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45985.642787037039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45985.642787037039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45985.642787037039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45985.642787037039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45985.642787037039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45985.642787037039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45985.642787037039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45985.642787037039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45985.642787037039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45985.642787037039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45985.642787037039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45985.642787037039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45985.642787037039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45985.642787037039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45985.642787037039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45985.642787037039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45985.642787037039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45985.642787037039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45985.642787037039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45985.642787037039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45985.642787037039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45985.642787037039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45985.642787037039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45985.642787037039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45985.642787037039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45985.642787037039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45985.642787037039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45985.642787037039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45985.642787037039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45985.642787037039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45985.642787037039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45985.642787037039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45985.642787037039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45985.642787037039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45985.642787037039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45985.642787037039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45985.642787037039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45985.642787037039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45985.642787037039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45985.642787037039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45985.642787037039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45985.642787037039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45985.642787037039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45985.642787037039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45985.642787037039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45985.642787037039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45985.642787037039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45985.642787037039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45985.642787037039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45985.642787037039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45985.642787037039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45985.642787037039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45985.642787037039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45985.642787037039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45985.642787037039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45985.642787037039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45985.642787037039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45985.642787037039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45985.642787037039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45985.642787037039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45985.642787037039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45985.642787037039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45985.642787037039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45985.642787037039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45985.642787037039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45985.642787037039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45985.642787037039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45985.642787037039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45985.642787037039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45985.642787037039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45985.642787037039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45985.642787037039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45985.642787037039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45985.642787037039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45985.642787037039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45985.642787037039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45985.642787037039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45985.642787037039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45985.642787037039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45985.642787037039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45985.642787037039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45985.642787037039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45985.642787037039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45985.642787037039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45985.642787037039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45985.642787037039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45985.642787037039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45985.642787037039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45985.642787037039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45985.642787037039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45985.642787037039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45985.642787037039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45985.642787037039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45985.642787037039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45985.642787037039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45985.642787037039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45985.642787037039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45985.642787037039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45985.642787037039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45985.642787037039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45985.642787037039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45985.642787037039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45985.642787037039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45985.642787037039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45985.642787037039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45985.642787037039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45985.642787037039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45985.642787037039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45985.642787037039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45985.642787037039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45985.642787037039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45985.642787037039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45985.642787037039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45985.642787037039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45985.642787037039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45985.642787037039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45985.642787037039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45985.642787037039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45985.642787037039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45985.642787037039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45985.642787037039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45985.642787037039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45985.642787037039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45985.642787037039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45985.642787037039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45985.642787037039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45985.642787037039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45985.642787037039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45985.642787037039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45985.642787037039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45985.642787037039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45985.642787037039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45985.642787037039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45985.642787037039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45985.642787037039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45985.642787037039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45985.642787037039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45985.642787037039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45985.642787037039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45985.642787037039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45985.642787037039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45985.642787037039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45985.642787037039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45985.642787037039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45985.642787037039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45985.642787037039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45985.642787037039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45985.642787037039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45985.642787037039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45985.642787037039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45985.642787037039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45985.642787037039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45985.642787037039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45985.642787037039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45985.642787037039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45985.642787037039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45985.642787037039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45985.642787037039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45985.642787037039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45985.642787037039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45985.642787037039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45985.642787037039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45985.642787037039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45985.642787037039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45985.642787037039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45985.642787037039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45985.642787037039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45985.642787037039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45985.642787037039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45985.642787037039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45985.642787037039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45985.642787037039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45985.642787037039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45985.642787037039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45985.642787037039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45985.642787037039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45985.642787037039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45985.642787037039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45985.642787037039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45985.642787037039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45985.642787037039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45985.642787037039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45985.642787037039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45985.642787037039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45985.642787037039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45985.642787037039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45985.642787037039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45985.642787037039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45985.642787037039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45985.642787037039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45985.642787037039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45985.642787037039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45985.642787037039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45985.642787037039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45985.642787037039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45985.642787037039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45985.642787037039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45985.642787037039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45985.642787037039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45985.642787037039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45985.642787037039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45985.642787037039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45985.642787037039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45985.642787037039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45985.642787037039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45985.642787037039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45985.642787037039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45985.642787037039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45985.642787037039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45985.642787037039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45985.642787037039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45985.642787037039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45985.642787037039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45985.642787037039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45985.642787037039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45985.642787037039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45985.642787037039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45985.642787037039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45985.642787037039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45985.642787037039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45985.642787037039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45985.642787037039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45985.642787037039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45985.642787037039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45985.642787037039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45985.642787037039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45985.642787037039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45985.642787037039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45985.642787037039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45985.642787037039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45985.642787037039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45985.642787037039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45985.642787037039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45985.642787037039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45985.642787037039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45985.642787037039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45985.642787037039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45985.642787037039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45985.642787037039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45985.642787037039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45985.642787037039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45985.642787037039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45985.642787037039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45985.642787037039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45985.642787037039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45985.642787037039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45985.642787037039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45985.642787037039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45985.642787037039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45985.642787037039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45985.642787037039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45985.642787037039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45985.642787037039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45985.642787037039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45985.642787037039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45985.642787037039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45985.642787037039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45985.642787037039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45985.642787037039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45985.642787037039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45985.642787037039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45985.642787037039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45985.642787037039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45985.642787037039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45985.642787037039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45985.642787037039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45985.642787037039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45985.642787037039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45985.642787037039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45985.642787037039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45985.642787037039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45985.642787037039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45985.642787037039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45985.642787037039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45985.642787037039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45985.642787037039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45985.642787037039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45985.642787037039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45985.642787037039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45985.642787037039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45985.642787037039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45985.642787037039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45985.642787037039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45985.642787037039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45985.642787037039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45985.642787037039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45985.642787037039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45985.642787037039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45985.642787037039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45985.642787037039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45985.642787037039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45985.642787037039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45985.642787037039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45985.642787037039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45985.642787037039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45985.642787037039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45985.642787037039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45985.642787037039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45985.642787037039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45985.642787037039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45985.642787037039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45985.642787037039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45985.642787037039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45985.642787037039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45985.642787037039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282.16206944444275</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1.1496736111148493</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17" ca="1" si="0">IFERROR(NOW()-F4,"")</f>
        <v>45985.642787037039</v>
      </c>
      <c r="H4" s="95">
        <v>45985.458634259259</v>
      </c>
      <c r="I4" s="113" t="str">
        <f>IFERROR(VLOOKUP(D4,DB!A:F,6,0),"")</f>
        <v>SCECO</v>
      </c>
      <c r="J4" s="113" t="str">
        <f>IFERROR(VLOOKUP(D4,DB!A:G,7,0),"")</f>
        <v>Dead</v>
      </c>
      <c r="K4" s="97" t="s">
        <v>39126</v>
      </c>
      <c r="L4" s="91" t="str">
        <f>IFERROR(VLOOKUP(D4,DB!A:I,9,0),"")</f>
        <v>Latis</v>
      </c>
    </row>
    <row r="5" spans="1:16" ht="15" customHeight="1">
      <c r="A5" s="113" t="s">
        <v>39125</v>
      </c>
      <c r="B5" s="113" t="str">
        <f>IFERROR(VLOOKUP(D5,DB!A:K,11,0),"")</f>
        <v>R4</v>
      </c>
      <c r="C5" s="93">
        <v>1</v>
      </c>
      <c r="D5" s="91" t="s">
        <v>35588</v>
      </c>
      <c r="E5" s="94" t="s">
        <v>39021</v>
      </c>
      <c r="F5" s="95"/>
      <c r="G5" s="96">
        <f t="shared" ca="1" si="0"/>
        <v>45985.642787037039</v>
      </c>
      <c r="H5" s="95">
        <v>45985.548043981478</v>
      </c>
      <c r="I5" s="113" t="str">
        <f>IFERROR(VLOOKUP(D5,DB!A:F,6,0),"")</f>
        <v>SCECO</v>
      </c>
      <c r="J5" s="113" t="str">
        <f>IFERROR(VLOOKUP(D5,DB!A:G,7,0),"")</f>
        <v>Dead</v>
      </c>
      <c r="K5" s="97" t="s">
        <v>39127</v>
      </c>
      <c r="L5" s="91" t="str">
        <f>IFERROR(VLOOKUP(D5,DB!A:I,9,0),"")</f>
        <v>Latis</v>
      </c>
    </row>
    <row r="6" spans="1:16" ht="15" customHeight="1">
      <c r="A6" s="113" t="s">
        <v>39128</v>
      </c>
      <c r="B6" s="113" t="str">
        <f>IFERROR(VLOOKUP(D6,DB!A:K,11,0),"")</f>
        <v>R4</v>
      </c>
      <c r="C6" s="93">
        <v>3</v>
      </c>
      <c r="D6" s="91" t="s">
        <v>30508</v>
      </c>
      <c r="E6" s="94" t="s">
        <v>39021</v>
      </c>
      <c r="F6" s="95">
        <v>45985.56758101852</v>
      </c>
      <c r="G6" s="96">
        <f t="shared" ca="1" si="0"/>
        <v>7.5206018518656492E-2</v>
      </c>
      <c r="H6" s="95">
        <v>45985.561782407407</v>
      </c>
      <c r="I6" s="113" t="str">
        <f>IFERROR(VLOOKUP(D6,DB!A:F,6,0),"")</f>
        <v>SCECO</v>
      </c>
      <c r="J6" s="113" t="str">
        <f>IFERROR(VLOOKUP(D6,DB!A:G,7,0),"")</f>
        <v>Dead+In progress</v>
      </c>
      <c r="K6" s="97" t="s">
        <v>39126</v>
      </c>
      <c r="L6" s="91" t="str">
        <f>IFERROR(VLOOKUP(D6,DB!A:I,9,0),"")</f>
        <v>Latis</v>
      </c>
    </row>
    <row r="7" spans="1:16" ht="15" customHeight="1">
      <c r="A7" s="113" t="s">
        <v>39129</v>
      </c>
      <c r="B7" s="113" t="str">
        <f>IFERROR(VLOOKUP(D7,DB!A:K,11,0),"")</f>
        <v>R4</v>
      </c>
      <c r="C7" s="93">
        <v>1</v>
      </c>
      <c r="D7" s="91" t="s">
        <v>36770</v>
      </c>
      <c r="E7" s="94" t="s">
        <v>39021</v>
      </c>
      <c r="F7" s="95">
        <v>45985.593912037039</v>
      </c>
      <c r="G7" s="96">
        <f t="shared" ca="1" si="0"/>
        <v>4.8875000000407454E-2</v>
      </c>
      <c r="H7" s="95">
        <v>45985.58834490741</v>
      </c>
      <c r="I7" s="113" t="str">
        <f>IFERROR(VLOOKUP(D7,DB!A:F,6,0),"")</f>
        <v>SCECO</v>
      </c>
      <c r="J7" s="113" t="str">
        <f>IFERROR(VLOOKUP(D7,DB!A:G,7,0),"")</f>
        <v>In progress</v>
      </c>
      <c r="K7" s="97" t="s">
        <v>39126</v>
      </c>
      <c r="L7" s="91" t="str">
        <f>IFERROR(VLOOKUP(D7,DB!A:I,9,0),"")</f>
        <v>Latis</v>
      </c>
    </row>
    <row r="8" spans="1:16" ht="15" customHeight="1">
      <c r="A8" s="113" t="s">
        <v>39130</v>
      </c>
      <c r="B8" s="113" t="str">
        <f>IFERROR(VLOOKUP(D8,DB!A:K,11,0),"")</f>
        <v>R4</v>
      </c>
      <c r="C8" s="93">
        <v>2</v>
      </c>
      <c r="D8" s="91" t="s">
        <v>36279</v>
      </c>
      <c r="E8" s="94" t="s">
        <v>39021</v>
      </c>
      <c r="F8" s="95">
        <v>45985.583611111113</v>
      </c>
      <c r="G8" s="96">
        <f t="shared" ca="1" si="0"/>
        <v>5.9175925925956108E-2</v>
      </c>
      <c r="H8" s="95">
        <v>45985.557928240742</v>
      </c>
      <c r="I8" s="113" t="str">
        <f>IFERROR(VLOOKUP(D8,DB!A:F,6,0),"")</f>
        <v>Generator-SG</v>
      </c>
      <c r="J8" s="113" t="str">
        <f>IFERROR(VLOOKUP(D8,DB!A:G,7,0),"")</f>
        <v>Weak</v>
      </c>
      <c r="K8" s="97" t="s">
        <v>39131</v>
      </c>
      <c r="L8" s="91" t="str">
        <f>IFERROR(VLOOKUP(D8,DB!A:I,9,0),"")</f>
        <v>Latis</v>
      </c>
    </row>
    <row r="9" spans="1:16" ht="15" customHeight="1">
      <c r="A9" s="113"/>
      <c r="B9" s="113" t="str">
        <f>IFERROR(VLOOKUP(D9,DB!A:K,11,0),"")</f>
        <v/>
      </c>
      <c r="C9" s="93"/>
      <c r="D9" s="91"/>
      <c r="E9" s="94"/>
      <c r="F9" s="95"/>
      <c r="G9" s="96">
        <f t="shared" ca="1" si="0"/>
        <v>45985.642787037039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45985.642787037039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45985.642787037039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45985.642787037039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45985.642787037039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45985.642787037039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45985.642787037039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45985.642787037039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45985.642787037039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45985.642787037039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45985.642787037039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45985.642787037039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45985.642787037039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45985.642787037039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45985.642787037039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45985.642787037039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45985.642787037039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45985.642787037039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45985.642787037039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45985.642787037039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45985.642787037039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45985.642787037039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45985.642787037039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45985.642787037039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45985.642787037039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45985.642787037039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45985.642787037039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45985.642787037039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45985.642787037039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45985.642787037039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45985.642787037039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45985.642787037039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45985.642787037039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45985.642787037039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45985.642787037039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45985.642787037039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45985.642787037039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45985.642787037039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45985.642787037039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45985.642787037039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45985.642787037039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45985.642787037039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45985.642787037039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45985.642787037039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45985.642787037039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45985.642787037039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45985.642787037039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45985.642787037039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45985.642787037039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45985.642787037039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45985.642787037039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45985.642787037039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45985.642787037039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45985.642787037039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45985.642787037039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45985.642787037039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45985.642787037039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45985.642787037039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45985.642787037039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45985.642787037039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45985.642787037039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45985.642787037039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45985.642787037039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45985.642787037039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45985.642787037039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45985.642787037039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45985.642787037039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45985.642787037039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45985.642787037039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45985.642787037039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45985.642787037039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45985.642787037039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45985.642787037039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45985.642787037039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45985.642787037039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45985.642787037039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45985.642787037039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45985.642787037039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45985.642787037039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45985.642787037039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45985.642787037039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45985.642787037039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45985.642787037039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45985.642787037039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45985.642787037039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45985.642787037039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45985.642787037039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45985.642787037039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45985.642787037039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45985.642787037039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45985.642787037039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45985.642787037039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45985.642787037039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45985.642787037039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45985.642787037039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45985.642787037039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45985.642787037039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45985.642787037039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45985.642787037039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45985.642787037039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45985.642787037039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45985.642787037039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45985.642787037039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45985.642787037039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45985.642787037039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45985.642787037039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45985.642787037039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45985.642787037039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45985.642787037039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45985.642787037039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45985.642787037039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45985.642787037039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45985.642787037039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45985.642787037039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45985.642787037039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45985.642787037039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45985.642787037039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45985.642787037039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45985.642787037039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45985.642787037039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45985.642787037039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45985.642787037039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45985.642787037039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45985.642787037039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45985.642787037039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45985.642787037039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45985.642787037039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45985.642787037039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45985.642787037039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45985.642787037039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45985.642787037039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45985.642787037039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45985.642787037039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45985.642787037039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45985.642787037039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45985.642787037039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45985.642787037039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45985.642787037039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45985.642787037039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45985.642787037039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45985.642787037039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45985.642787037039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45985.642787037039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45985.642787037039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45985.642787037039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45985.642787037039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45985.642787037039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45985.642787037039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45985.642787037039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45985.642787037039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45985.642787037039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45985.642787037039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45985.642787037039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45985.642787037039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45985.642787037039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45985.642787037039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45985.642787037039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45985.642787037039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45985.642787037039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45985.642787037039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45985.642787037039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45985.642787037039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45985.642787037039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45985.642787037039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45985.642787037039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45985.642787037039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45985.642787037039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45985.642787037039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45985.642787037039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45985.642787037039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45985.642787037039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45985.642787037039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45985.642787037039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45985.642787037039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45985.642787037039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45985.642787037039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45985.642787037039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45985.642787037039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45985.642787037039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45985.642787037039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45985.642787037039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45985.642787037039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45985.642787037039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45985.642787037039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45985.642787037039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45985.642787037039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45985.642787037039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45985.642787037039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45985.642787037039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45985.642787037039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45985.642787037039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45985.642787037039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45985.642787037039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45985.642787037039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45985.642787037039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45985.642787037039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45985.642787037039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45985.642787037039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45985.642787037039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45985.642787037039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45985.642787037039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45985.642787037039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45985.642787037039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45985.642787037039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45985.642787037039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45985.642787037039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45985.642787037039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45985.642787037039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45985.642787037039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45985.642787037039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45985.642787037039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45985.642787037039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45985.642787037039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45985.642787037039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45985.642787037039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45985.642787037039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45985.642787037039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45985.642787037039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45985.642787037039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45985.642787037039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45985.642787037039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45985.642787037039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45985.642787037039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45985.642787037039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45985.642787037039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45985.642787037039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45985.642787037039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45985.642787037039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45985.642787037039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45985.642787037039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45985.642787037039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45985.642787037039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45985.642787037039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45985.642787037039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45985.642787037039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45985.642787037039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45985.642787037039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45985.642787037039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45985.642787037039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45985.642787037039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45985.642787037039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45985.642787037039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45985.642787037039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45985.642787037039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45985.642787037039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45985.642787037039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45985.642787037039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45985.642787037039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45985.642787037039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45985.642787037039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45985.642787037039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45985.642787037039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45985.642787037039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45985.642787037039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45985.642787037039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45985.642787037039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45985.642787037039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45985.642787037039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45985.642787037039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45985.642787037039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45985.642787037039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45985.642787037039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45985.642787037039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45985.642787037039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45985.642787037039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45985.642787037039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45985.642787037039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45985.642787037039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45985.642787037039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45985.642787037039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45985.642787037039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45985.642787037039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45985.642787037039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45985.642787037039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45985.642787037039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45985.642787037039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45985.642787037039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45985.642787037039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45985.642787037039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45985.642787037039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45985.642787037039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45985.642787037039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45985.642787037039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45985.642787037039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45985.642787037039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45985.642787037039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45985.642787037039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45985.642787037039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45985.642787037039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45985.642787037039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45985.642787037039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45985.642787037039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45985.642787037039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45985.642787037039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45985.642787037039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45985.642787037039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45985.642787037039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45985.642787037039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45985.642787037039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45985.642787037039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45985.642787037039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45985.642787037039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45985.642787037039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45985.642787037039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45985.642787037039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45985.642787037039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45985.642787037039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45985.642787037039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45985.642787037039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45985.642787037039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45985.642787037039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45985.642787037039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45985.642787037039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45985.642787037039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45985.642787037039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45985.642787037039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45985.642787037039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45985.642787037039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45985.642787037039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45985.642787037039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45985.642787037039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45985.642787037039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45985.642787037039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45985.642787037039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45985.642787037039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45985.642787037039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45985.642787037039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45985.642787037039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45985.642787037039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383" ca="1" si="6">IFERROR(NOW()-F338,"")</f>
        <v>45985.642787037039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45985.642787037039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45985.642787037039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45985.642787037039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45985.642787037039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45985.642787037039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45985.642787037039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45985.642787037039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45985.642787037039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45985.642787037039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45985.642787037039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45985.642787037039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45985.642787037039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45985.642787037039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45985.642787037039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45985.642787037039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45985.642787037039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45985.642787037039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45985.642787037039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45985.642787037039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45985.642787037039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45985.642787037039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45985.642787037039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45985.642787037039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45985.642787037039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45985.642787037039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45985.642787037039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45985.642787037039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45985.642787037039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45985.642787037039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45985.642787037039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45985.642787037039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45985.642787037039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45985.642787037039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45985.642787037039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45985.642787037039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45985.642787037039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45985.642787037039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45985.642787037039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45985.642787037039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45985.642787037039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45985.642787037039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45985.642787037039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45985.642787037039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45985.642787037039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45985.642787037039</v>
      </c>
      <c r="H383" s="95"/>
      <c r="I383" s="113" t="str">
        <f>IFERROR(VLOOKUP(D383,DB!A:F,6,0),"")</f>
        <v/>
      </c>
      <c r="J383" s="113" t="str">
        <f>IFERROR(VLOOKUP(D383,DB!A:G,7,0),"")</f>
        <v/>
      </c>
      <c r="K383" s="97"/>
      <c r="L383" s="91" t="str">
        <f>IFERROR(VLOOKUP(D383,DB!A:I,9,0),"")</f>
        <v/>
      </c>
    </row>
  </sheetData>
  <dataValidations count="2">
    <dataValidation allowBlank="1" showInputMessage="1" showErrorMessage="1" sqref="E1" xr:uid="{A4F81451-56CC-4543-9497-104C4E44EE4B}"/>
    <dataValidation type="list" allowBlank="1" showInputMessage="1" showErrorMessage="1" sqref="E2:E3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39132</v>
      </c>
      <c r="B2" s="37" t="str">
        <f>IFERROR(VLOOKUP(D2,DB!A:K,11,0),"")</f>
        <v>R5</v>
      </c>
      <c r="C2" s="37">
        <v>3</v>
      </c>
      <c r="D2" s="106" t="s">
        <v>36011</v>
      </c>
      <c r="E2" s="37" t="s">
        <v>39021</v>
      </c>
      <c r="F2" s="38">
        <v>45891.832060185188</v>
      </c>
      <c r="G2" s="108">
        <f ca="1">IFERROR(NOW()-F2,"")</f>
        <v>93.810726851850632</v>
      </c>
      <c r="H2" s="38">
        <v>45891.790393518517</v>
      </c>
      <c r="I2" s="37" t="str">
        <f>IFERROR(VLOOKUP(D2,DB!A:F,6,0),"")</f>
        <v>Generator-SG</v>
      </c>
      <c r="J2" s="37" t="str">
        <f>IFERROR(VLOOKUP(D2,DB!A:G,7,0),"")</f>
        <v>Vandalized</v>
      </c>
      <c r="K2" s="37" t="s">
        <v>39133</v>
      </c>
      <c r="L2" s="37" t="str">
        <f>IFERROR(VLOOKUP(D2,DB!A:I,9,0),"")</f>
        <v>Latis</v>
      </c>
      <c r="M2" s="105"/>
    </row>
    <row r="3" spans="1:13" ht="30">
      <c r="A3" s="37" t="s">
        <v>39134</v>
      </c>
      <c r="B3" s="37" t="str">
        <f>IFERROR(VLOOKUP(D3,DB!A:K,11,0),"")</f>
        <v>R5</v>
      </c>
      <c r="C3" s="37">
        <v>1</v>
      </c>
      <c r="D3" s="37" t="s">
        <v>33268</v>
      </c>
      <c r="E3" s="37" t="s">
        <v>39104</v>
      </c>
      <c r="F3" s="38">
        <v>45926.188877314817</v>
      </c>
      <c r="G3" s="108">
        <f t="shared" ref="G3" ca="1" si="0">IFERROR(NOW()-F3,"")</f>
        <v>59.453909722222306</v>
      </c>
      <c r="H3" s="38">
        <v>45926.158159722225</v>
      </c>
      <c r="I3" s="37" t="str">
        <f>IFERROR(VLOOKUP(D3,DB!A:F,6,0),"")</f>
        <v>SCECO</v>
      </c>
      <c r="J3" s="37" t="str">
        <f>IFERROR(VLOOKUP(D3,DB!A:G,7,0),"")</f>
        <v>Good</v>
      </c>
      <c r="K3" s="37" t="s">
        <v>39135</v>
      </c>
      <c r="L3" s="37" t="str">
        <f>IFERROR(VLOOKUP(D3,DB!A:I,9,0),"")</f>
        <v>Latis</v>
      </c>
      <c r="M3" s="105"/>
    </row>
    <row r="4" spans="1:13" ht="48" customHeight="1">
      <c r="A4" s="109" t="s">
        <v>39136</v>
      </c>
      <c r="B4" s="109" t="str">
        <f>IFERROR(VLOOKUP(D4,DB!A:K,11,0),"")</f>
        <v>R5</v>
      </c>
      <c r="C4" s="109">
        <v>1</v>
      </c>
      <c r="D4" s="109" t="s">
        <v>34758</v>
      </c>
      <c r="E4" s="109" t="s">
        <v>39104</v>
      </c>
      <c r="F4" s="110">
        <v>45948.661111111112</v>
      </c>
      <c r="G4" s="111">
        <f t="shared" ref="G4" ca="1" si="1">IFERROR(NOW()-F4,"")</f>
        <v>36.981675925926538</v>
      </c>
      <c r="H4" s="110">
        <v>45948.661111111112</v>
      </c>
      <c r="I4" s="109" t="str">
        <f>IFERROR(VLOOKUP(D4,DB!A:F,6,0),"")</f>
        <v>SCECO</v>
      </c>
      <c r="J4" s="109" t="str">
        <f>IFERROR(VLOOKUP(D4,DB!A:G,7,0),"")</f>
        <v>Dead</v>
      </c>
      <c r="K4" s="109" t="s">
        <v>39137</v>
      </c>
      <c r="L4" s="109" t="str">
        <f>IFERROR(VLOOKUP(D4,DB!A:I,9,0),"")</f>
        <v>Latis</v>
      </c>
    </row>
    <row r="5" spans="1:13" ht="30.75">
      <c r="A5" s="109" t="s">
        <v>39138</v>
      </c>
      <c r="B5" s="109" t="str">
        <f>IFERROR(VLOOKUP(D5,DB!A:K,11,0),"")</f>
        <v>R5</v>
      </c>
      <c r="C5" s="109">
        <v>1</v>
      </c>
      <c r="D5" s="109" t="s">
        <v>36518</v>
      </c>
      <c r="E5" s="109" t="s">
        <v>39021</v>
      </c>
      <c r="F5" s="122">
        <v>45981.373298611114</v>
      </c>
      <c r="G5" s="111">
        <f ca="1">IFERROR(NOW()-F5,"")</f>
        <v>4.269488425925374</v>
      </c>
      <c r="H5" s="122">
        <v>45981.360798611109</v>
      </c>
      <c r="I5" s="109" t="str">
        <f>IFERROR(VLOOKUP(D5,DB!A:F,6,0),"")</f>
        <v>SCECO</v>
      </c>
      <c r="J5" s="109" t="str">
        <f>IFERROR(VLOOKUP(D5,DB!A:G,7,0),"")</f>
        <v>Dead</v>
      </c>
      <c r="K5" s="109" t="s">
        <v>39139</v>
      </c>
      <c r="L5" s="109" t="str">
        <f>IFERROR(VLOOKUP(D5,DB!A:I,9,0),"")</f>
        <v>Latis</v>
      </c>
    </row>
    <row r="6" spans="1:13" ht="30.75">
      <c r="A6" s="109" t="s">
        <v>39140</v>
      </c>
      <c r="B6" s="109" t="str">
        <f>IFERROR(VLOOKUP(D6,DB!A:K,11,0),"")</f>
        <v>R5</v>
      </c>
      <c r="C6" s="109">
        <v>1</v>
      </c>
      <c r="D6" s="109" t="s">
        <v>38422</v>
      </c>
      <c r="E6" s="109" t="s">
        <v>39104</v>
      </c>
      <c r="F6" s="109"/>
      <c r="G6" s="111">
        <f ca="1">IFERROR(NOW()-F6,"")</f>
        <v>45985.642787037039</v>
      </c>
      <c r="H6" s="122">
        <v>45985.566388888888</v>
      </c>
      <c r="I6" s="109" t="str">
        <f>IFERROR(VLOOKUP(D6,DB!A:F,6,0),"")</f>
        <v>SCECO</v>
      </c>
      <c r="J6" s="109" t="str">
        <f>IFERROR(VLOOKUP(D6,DB!A:G,7,0),"")</f>
        <v>Good</v>
      </c>
      <c r="K6" s="109" t="s">
        <v>39141</v>
      </c>
      <c r="L6" s="109" t="str">
        <f>IFERROR(VLOOKUP(D6,DB!A:I,9,0),"")</f>
        <v>Latis</v>
      </c>
    </row>
    <row r="7" spans="1:13" ht="30.75">
      <c r="A7" s="109" t="s">
        <v>39142</v>
      </c>
      <c r="B7" s="109" t="str">
        <f>IFERROR(VLOOKUP(D7,DB!A:K,11,0),"")</f>
        <v>R5</v>
      </c>
      <c r="C7" s="109">
        <v>1</v>
      </c>
      <c r="D7" s="109" t="s">
        <v>38444</v>
      </c>
      <c r="E7" s="109" t="s">
        <v>39021</v>
      </c>
      <c r="F7" s="122">
        <v>45985.576956018522</v>
      </c>
      <c r="G7" s="111">
        <f ca="1">IFERROR(NOW()-F7,"")</f>
        <v>6.5831018517201301E-2</v>
      </c>
      <c r="H7" s="122">
        <v>45985.571192129632</v>
      </c>
      <c r="I7" s="109" t="str">
        <f>IFERROR(VLOOKUP(D7,DB!A:F,6,0),"")</f>
        <v>SCECO</v>
      </c>
      <c r="J7" s="109" t="str">
        <f>IFERROR(VLOOKUP(D7,DB!A:G,7,0),"")</f>
        <v>Good</v>
      </c>
      <c r="K7" s="109" t="s">
        <v>39143</v>
      </c>
      <c r="L7" s="109" t="str">
        <f>IFERROR(VLOOKUP(D7,DB!A:I,9,0),"")</f>
        <v>Latis</v>
      </c>
    </row>
    <row r="8" spans="1:13">
      <c r="A8" s="109" t="s">
        <v>39144</v>
      </c>
      <c r="B8" s="109" t="str">
        <f>IFERROR(VLOOKUP(D8,DB!A:K,11,0),"")</f>
        <v>R5</v>
      </c>
      <c r="C8" s="109">
        <v>1</v>
      </c>
      <c r="D8" s="109" t="s">
        <v>33901</v>
      </c>
      <c r="E8" s="109" t="s">
        <v>39021</v>
      </c>
      <c r="F8" s="122">
        <v>45985.621400462966</v>
      </c>
      <c r="G8" s="111">
        <f ca="1">IFERROR(NOW()-F8,"")</f>
        <v>2.1386574073403608E-2</v>
      </c>
      <c r="H8" s="122">
        <v>45985.615590277775</v>
      </c>
      <c r="I8" s="109" t="str">
        <f>IFERROR(VLOOKUP(D8,DB!A:F,6,0),"")</f>
        <v>Generator-SG</v>
      </c>
      <c r="J8" s="109" t="str">
        <f>IFERROR(VLOOKUP(D8,DB!A:G,7,0),"")</f>
        <v>Vandalized</v>
      </c>
      <c r="K8" s="109" t="s">
        <v>39145</v>
      </c>
      <c r="L8" s="109" t="str">
        <f>IFERROR(VLOOKUP(D8,DB!A:I,9,0),"")</f>
        <v>Latis</v>
      </c>
    </row>
    <row r="9" spans="1:13">
      <c r="A9" s="109"/>
      <c r="B9" s="109" t="str">
        <f>IFERROR(VLOOKUP(D9,DB!A:K,11,0),"")</f>
        <v/>
      </c>
      <c r="C9" s="109"/>
      <c r="D9" s="109"/>
      <c r="E9" s="109"/>
      <c r="F9" s="109"/>
      <c r="G9" s="111">
        <f ca="1">IFERROR(NOW()-F9,"")</f>
        <v>45985.642787037039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45985.642787037039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45985.642787037039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45985.642787037039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45985.642787037039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45985.642787037039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45985.642787037039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45985.642787037039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45985.642787037039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45985.642787037039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45985.642787037039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45985.642787037039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45985.642787037039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45985.642787037039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45985.642787037039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45985.642787037039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45985.642787037039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45985.642787037039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45985.642787037039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45985.642787037039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45985.642787037039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45985.642787037039</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45985.642787037039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45985.642787037039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45985.642787037039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45985.642787037039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45985.642787037039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45985.642787037039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45985.642787037039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45985.642787037039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45985.642787037039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45985.642787037039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45985.642787037039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45985.642787037039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45985.642787037039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45985.642787037039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45985.642787037039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45985.642787037039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45985.642787037039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45985.642787037039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45985.642787037039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45985.642787037039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45985.642787037039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45985.642787037039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45985.642787037039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45985.642787037039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45985.642787037039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45985.642787037039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45985.642787037039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45985.642787037039</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45985.642787037039</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45985.642787037039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45985.642787037039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45985.642787037039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45985.642787037039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45985.642787037039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45985.642787037039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45985.642787037039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45985.642787037039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45985.642787037039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45985.642787037039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45985.642787037039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45985.642787037039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45985.642787037039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45985.642787037039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45985.642787037039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45985.642787037039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45985.642787037039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45985.642787037039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45985.642787037039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45985.642787037039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45985.642787037039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45985.642787037039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45985.642787037039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45985.642787037039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45985.642787037039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45985.642787037039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45985.642787037039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45985.642787037039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45985.642787037039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45985.642787037039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45985.642787037039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45985.642787037039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45985.642787037039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45985.642787037039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45985.642787037039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45985.642787037039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45985.642787037039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45985.642787037039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45985.642787037039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45985.642787037039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45985.642787037039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45985.642787037039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2025-11-24T12:26:37Z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