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77" documentId="120_S{2AC9BD13-BADA-5192-A53E-5A8FF88502F6}" xr6:coauthVersionLast="47" xr6:coauthVersionMax="47" xr10:uidLastSave="{AF0B7BB7-D9FF-4C11-AB2D-B88DA295CA4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<sst xmlns="http://schemas.openxmlformats.org/spreadsheetml/2006/main" count="180301" uniqueCount="39134">
  <si>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</si>
  <si>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</si>
  <si>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</si>
  <si>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</si>
  <si>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</si>
  <si>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</si>
  <si>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</si>
  <si>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</si>
  <si>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</si>
  <si>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</si>
  <si>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</si>
  <si>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</si>
  <si>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</si>
  <si>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</si>
  <si>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</si>
  <si>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</si>
  <si>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</si>
  <si>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</si>
  <si>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</si>
  <si>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</si>
  <si>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</si>
  <si>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</si>
  <si>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</si>
  <si>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</si>
  <si>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</si>
  <si>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</si>
  <si>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</si>
  <si>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</si>
  <si>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</si>
  <si>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</si>
  <si>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</si>
  <si>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</si>
  <si>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</si>
  <si>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</si>
  <si>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</si>
  <si>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</si>
  <si>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</si>
  <si>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</si>
  <si>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</si>
  <si>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</si>
  <si>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</si>
  <si>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</si>
  <si>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</si>
  <si>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</si>
  <si>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</si>
  <si>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</si>
  <si>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</si>
  <si>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</si>
  <si>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</si>
  <si>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</si>
  <si>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</si>
  <si>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</si>
  <si>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</si>
  <si>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</si>
  <si>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</si>
  <si>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</si>
  <si>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</si>
  <si>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</si>
  <si>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</si>
  <si>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</si>
  <si>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</si>
  <si>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</si>
  <si>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</si>
  <si>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</si>
  <si>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</si>
  <si>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</si>
  <si>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</si>
  <si>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</si>
  <si>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</si>
  <si>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</si>
  <si>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</si>
  <si>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</si>
  <si>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</si>
  <si>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</si>
  <si>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</si>
  <si>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</si>
  <si>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</si>
  <si>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</si>
  <si>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</si>
  <si>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</si>
  <si>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</si>
  <si>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</si>
  <si>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</si>
  <si>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</si>
  <si>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</si>
  <si>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</si>
  <si>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</si>
  <si>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</si>
  <si>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</si>
  <si>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</si>
  <si>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</si>
  <si>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</si>
  <si>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</si>
  <si>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</si>
  <si>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</si>
  <si>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</si>
  <si>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</si>
  <si>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</si>
  <si>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</si>
  <si>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</si>
  <si>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</si>
  <si>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</si>
  <si>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</si>
  <si>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</si>
  <si>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</si>
  <si>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</si>
  <si>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</si>
  <si>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</si>
  <si>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</si>
  <si>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</si>
  <si>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</si>
  <si>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</si>
  <si>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</si>
  <si>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</si>
  <si>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</si>
  <si>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</si>
  <si>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</si>
  <si>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</si>
  <si>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</si>
  <si>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</si>
  <si>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</si>
  <si>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</si>
  <si>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</si>
  <si>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</si>
  <si>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</si>
  <si>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</si>
  <si>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</si>
  <si>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</si>
  <si>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</si>
  <si>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</si>
  <si>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</si>
  <si>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</si>
  <si>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</si>
  <si>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</si>
  <si>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</si>
  <si>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</si>
  <si>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</si>
  <si>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</si>
  <si>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</si>
  <si>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</si>
  <si>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</si>
  <si>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</si>
  <si>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</si>
  <si>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</si>
  <si>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</si>
  <si>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</si>
  <si>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</si>
  <si>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</si>
  <si>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</si>
  <si>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</si>
  <si>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</si>
  <si>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</si>
  <si>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</si>
  <si>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</si>
  <si>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</si>
  <si>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</si>
  <si>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</si>
  <si>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</si>
  <si>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</si>
  <si>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</si>
  <si>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</si>
  <si>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</si>
  <si>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</si>
  <si>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</si>
  <si>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</si>
  <si>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</si>
  <si>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</si>
  <si>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</si>
  <si>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</si>
  <si>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</si>
  <si>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</si>
  <si>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</si>
  <si>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</si>
  <si>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</si>
  <si>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</si>
  <si>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</si>
  <si>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</si>
  <si>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</si>
  <si>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</si>
  <si>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</si>
  <si>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</si>
  <si>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</si>
  <si>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</si>
  <si>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</si>
  <si>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</si>
  <si>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</si>
  <si>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</si>
  <si>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</si>
  <si>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</si>
  <si>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</si>
  <si>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</si>
  <si>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</si>
  <si>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</si>
  <si>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</si>
  <si>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</si>
  <si>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</si>
  <si>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</si>
  <si>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</si>
  <si>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</si>
  <si>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</si>
  <si>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</si>
  <si>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</si>
  <si>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</si>
  <si>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</si>
  <si>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</si>
  <si>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</si>
  <si>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</si>
  <si>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</si>
  <si>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</si>
  <si>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</si>
  <si>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</si>
  <si>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</si>
  <si>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</si>
  <si>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</si>
  <si>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</si>
  <si>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</si>
  <si>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</si>
  <si>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</si>
  <si>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</si>
  <si>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</si>
  <si>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</si>
  <si>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</si>
  <si>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</si>
  <si>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</si>
  <si>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</si>
  <si>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</si>
  <si>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</si>
  <si>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</si>
  <si>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</si>
  <si>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</si>
  <si>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</si>
  <si>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</si>
  <si>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</si>
  <si>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</si>
  <si>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</si>
  <si>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</si>
  <si>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</si>
  <si>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</si>
  <si>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</si>
  <si>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</si>
  <si>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</si>
  <si>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</si>
  <si>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</si>
  <si>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</si>
  <si>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</si>
  <si>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</si>
  <si>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</si>
  <si>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</si>
  <si>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</si>
  <si>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</si>
  <si>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</si>
  <si>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</si>
  <si>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</si>
  <si>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</si>
  <si>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</si>
  <si>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</si>
  <si>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</si>
  <si>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</si>
  <si>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</si>
  <si>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</si>
  <si>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</si>
  <si>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</si>
  <si>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</si>
  <si>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</si>
  <si>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</si>
  <si>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</si>
  <si>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</si>
  <si>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</si>
  <si>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</si>
  <si>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</si>
  <si>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</si>
  <si>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</si>
  <si>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</si>
  <si>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</si>
  <si>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</si>
  <si>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</si>
  <si>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</si>
  <si>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</si>
  <si>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</si>
  <si>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</si>
  <si>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</si>
  <si>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</si>
  <si>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</si>
  <si>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</si>
  <si>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</si>
  <si>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</si>
  <si>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</si>
  <si>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</si>
  <si>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</si>
  <si>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</si>
  <si>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</si>
  <si>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</si>
  <si>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</si>
  <si>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</si>
  <si>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</si>
  <si>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</si>
  <si>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</si>
  <si>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</si>
  <si>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</si>
  <si>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</si>
  <si>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</si>
  <si>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</si>
  <si>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</si>
  <si>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</si>
  <si>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</si>
  <si>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</si>
  <si>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</si>
  <si>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</si>
  <si>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</si>
  <si>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</si>
  <si>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</si>
  <si>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</si>
  <si>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</si>
  <si>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</si>
  <si>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</si>
  <si>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</si>
  <si>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</si>
  <si>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</si>
  <si>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</si>
  <si>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</si>
  <si>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</si>
  <si>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</si>
  <si>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</si>
  <si>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</si>
  <si>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</si>
  <si>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</si>
  <si>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</si>
  <si>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</si>
  <si>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</si>
  <si>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</si>
  <si>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</si>
  <si>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</si>
  <si>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</si>
  <si>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</si>
  <si>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</si>
  <si>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</si>
  <si>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</si>
  <si>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</si>
  <si>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</si>
  <si>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</si>
  <si>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</si>
  <si>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</si>
  <si>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</si>
  <si>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</si>
  <si>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</si>
  <si>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</si>
  <si>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</si>
  <si>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</si>
  <si>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</si>
  <si>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</si>
  <si>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</si>
  <si>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</si>
  <si>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</si>
  <si>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</si>
  <si>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</si>
  <si>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</si>
  <si>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</si>
  <si>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</si>
  <si>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</si>
  <si>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</si>
  <si>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</si>
  <si>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</si>
  <si>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</si>
  <si>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</si>
  <si>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</si>
  <si>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</si>
  <si>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</si>
  <si>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</si>
  <si>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</si>
  <si>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</si>
  <si>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</si>
  <si>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</si>
  <si>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</si>
  <si>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</si>
  <si>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</si>
  <si>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</si>
  <si>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</si>
  <si>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</si>
  <si>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</si>
  <si>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</si>
  <si>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</si>
  <si>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</si>
  <si>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</si>
  <si>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</si>
  <si>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</si>
  <si>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</si>
  <si>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</si>
  <si>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</si>
  <si>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</si>
  <si>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</si>
  <si>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</si>
  <si>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</si>
  <si>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</si>
  <si>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</si>
  <si>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</si>
  <si>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</si>
  <si>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</si>
  <si>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</si>
  <si>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</si>
  <si>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</si>
  <si>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</si>
  <si>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</si>
  <si>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</si>
  <si>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</si>
  <si>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</si>
  <si>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</si>
  <si>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</si>
  <si>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</si>
  <si>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</si>
  <si>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</si>
  <si>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</si>
  <si>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</si>
  <si>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</si>
  <si>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</si>
  <si>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</si>
  <si>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</si>
  <si>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</si>
  <si>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</si>
  <si>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</si>
  <si>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</si>
  <si>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</si>
  <si>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</si>
  <si>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</si>
  <si>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</si>
  <si>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</si>
  <si>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</si>
  <si>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</si>
  <si>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</si>
  <si>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</si>
  <si>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</si>
  <si>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</si>
  <si>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</si>
  <si>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</si>
  <si>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</si>
  <si>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</si>
  <si>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</si>
  <si>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</si>
  <si>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</si>
  <si>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</si>
  <si>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</si>
  <si>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</si>
  <si>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</si>
  <si>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</si>
  <si>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</si>
  <si>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</si>
  <si>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</si>
  <si>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</si>
  <si>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</si>
  <si>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</si>
  <si>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</si>
  <si>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</si>
  <si>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</si>
  <si>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</si>
  <si>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</si>
  <si>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</si>
  <si>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</si>
  <si>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</si>
  <si>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</si>
  <si>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</si>
  <si>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</si>
  <si>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</si>
  <si>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</si>
  <si>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</si>
  <si>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</si>
  <si>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</si>
  <si>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</si>
  <si>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</si>
  <si>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</si>
  <si>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</si>
  <si>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</si>
  <si>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</si>
  <si>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</si>
  <si>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</si>
  <si>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</si>
  <si>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</si>
  <si>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</si>
  <si>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</si>
  <si>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</si>
  <si>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</si>
  <si>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</si>
  <si>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</si>
  <si>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</si>
  <si>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</si>
  <si>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</si>
  <si>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</si>
  <si>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</si>
  <si>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</si>
  <si>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</si>
  <si>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</si>
  <si>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</si>
  <si>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</si>
  <si>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</si>
  <si>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</si>
  <si>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</si>
  <si>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</si>
  <si>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</si>
  <si>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</si>
  <si>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</si>
  <si>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</si>
  <si>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</si>
  <si>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</si>
  <si>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</si>
  <si>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</si>
  <si>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</si>
  <si>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</si>
  <si>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</si>
  <si>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</si>
  <si>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</si>
  <si>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</si>
  <si>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</si>
  <si>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</si>
  <si>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</si>
  <si>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</si>
  <si>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</si>
  <si>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</si>
  <si>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</si>
  <si>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</si>
  <si>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</si>
  <si>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</si>
  <si>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</si>
  <si>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</si>
  <si>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</si>
  <si>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</si>
  <si>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</si>
  <si>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</si>
  <si>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</si>
  <si>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</si>
  <si>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</si>
  <si>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</si>
  <si>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</si>
  <si>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</si>
  <si>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</si>
  <si>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</si>
  <si>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</si>
  <si>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</si>
  <si>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</si>
  <si>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</si>
  <si>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</si>
  <si>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</si>
  <si>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</si>
  <si>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</si>
  <si>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</si>
  <si>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</si>
  <si>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</si>
  <si>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</si>
  <si>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</si>
  <si>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</si>
  <si>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</si>
  <si>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</si>
  <si>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</si>
  <si>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</si>
  <si>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</si>
  <si>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</si>
  <si>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</si>
  <si>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</si>
  <si>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</si>
  <si>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</si>
  <si>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</si>
  <si>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</si>
  <si>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</si>
  <si>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</si>
  <si>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</si>
  <si>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</si>
  <si>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</si>
  <si>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</si>
  <si>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</si>
  <si>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</si>
  <si>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</si>
  <si>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</si>
  <si>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</si>
  <si>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</si>
  <si>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</si>
  <si>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</si>
  <si>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</si>
  <si>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</si>
  <si>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</si>
  <si>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</si>
  <si>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</si>
  <si>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</si>
  <si>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</si>
  <si>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</si>
  <si>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</si>
  <si>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</si>
  <si>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</si>
  <si>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</si>
  <si>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</si>
  <si>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</si>
  <si>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</si>
  <si>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</si>
  <si>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</si>
  <si>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</si>
  <si>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</si>
  <si>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</si>
  <si>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</si>
  <si>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</si>
  <si>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</si>
  <si>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</si>
  <si>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</si>
  <si>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</si>
  <si>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</si>
  <si>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</si>
  <si>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</si>
  <si>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</si>
  <si>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</si>
  <si>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</si>
  <si>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</si>
  <si>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</si>
  <si>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</si>
  <si>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</si>
  <si>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</si>
  <si>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</si>
  <si>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</si>
  <si>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</si>
  <si>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</si>
  <si>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</si>
  <si>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</si>
  <si>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</si>
  <si>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</si>
  <si>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</si>
  <si>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</si>
  <si>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</si>
  <si>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</si>
  <si>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</si>
  <si>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</si>
  <si>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</si>
  <si>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</si>
  <si>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</si>
  <si>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</si>
  <si>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</si>
  <si>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</si>
  <si>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</si>
  <si>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</si>
  <si>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</si>
  <si>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</si>
  <si>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</si>
  <si>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</si>
  <si>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</si>
  <si>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</si>
  <si>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</si>
  <si>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</si>
  <si>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</si>
  <si>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</si>
  <si>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</si>
  <si>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</si>
  <si>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</si>
  <si>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</si>
  <si>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</si>
  <si>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</si>
  <si>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</si>
  <si>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</si>
  <si>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</si>
  <si>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</si>
  <si>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</si>
  <si>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</si>
  <si>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</si>
  <si>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</si>
  <si>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</si>
  <si>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</si>
  <si>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</si>
  <si>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</si>
  <si>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</si>
  <si>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</si>
  <si>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</si>
  <si>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</si>
  <si>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</si>
  <si>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</si>
  <si>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</si>
  <si>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</si>
  <si>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</si>
  <si>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</si>
  <si>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</si>
  <si>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</si>
  <si>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</si>
  <si>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</si>
  <si>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</si>
  <si>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</si>
  <si>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</si>
  <si>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</si>
  <si>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</si>
  <si>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</si>
  <si>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</si>
  <si>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</si>
  <si>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</si>
  <si>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</si>
  <si>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</si>
  <si>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</si>
  <si>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</si>
  <si>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</si>
  <si>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</si>
  <si>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</si>
  <si>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</si>
  <si>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</si>
  <si>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</si>
  <si>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</si>
  <si>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</si>
  <si>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</si>
  <si>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</si>
  <si>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</si>
  <si>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</si>
  <si>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</si>
  <si>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</si>
  <si>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</si>
  <si>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</si>
  <si>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</si>
  <si>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</si>
  <si>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</si>
  <si>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</si>
  <si>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</si>
  <si>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</si>
  <si>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</si>
  <si>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</si>
  <si>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</si>
  <si>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</si>
  <si>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</si>
  <si>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</si>
  <si>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</si>
  <si>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</si>
  <si>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</si>
  <si>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</si>
  <si>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</si>
  <si>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</si>
  <si>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</si>
  <si>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</si>
  <si>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</si>
  <si>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</si>
  <si>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</si>
  <si>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</si>
  <si>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</si>
  <si>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</si>
  <si>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</si>
  <si>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</si>
  <si>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</si>
  <si>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</si>
  <si>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</si>
  <si>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</si>
  <si>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</si>
  <si>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</si>
  <si>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</si>
  <si>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</si>
  <si>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</si>
  <si>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</si>
  <si>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</si>
  <si>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</si>
  <si>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</si>
  <si>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</si>
  <si>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</si>
  <si>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</si>
  <si>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</si>
  <si>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</si>
  <si>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</si>
  <si>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</si>
  <si>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</si>
  <si>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</si>
  <si>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</si>
  <si>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</si>
  <si>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</si>
  <si>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</si>
  <si>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</si>
  <si>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</si>
  <si>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</si>
  <si>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</si>
  <si>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</si>
  <si>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</si>
  <si>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</si>
  <si>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</si>
  <si>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</si>
  <si>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</si>
  <si>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</si>
  <si>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</si>
  <si>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</si>
  <si>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</si>
  <si>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</si>
  <si>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</si>
  <si>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</si>
  <si>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</si>
  <si>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</si>
  <si>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</si>
  <si>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</si>
  <si>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</si>
  <si>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</si>
  <si>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</si>
  <si>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</si>
  <si>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</si>
  <si>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</si>
  <si>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</si>
  <si>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</si>
  <si>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</si>
  <si>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</si>
  <si>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</si>
  <si>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</si>
  <si>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</si>
  <si>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</si>
  <si>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</si>
  <si>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</si>
  <si>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</si>
  <si>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</si>
  <si>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</si>
  <si>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</si>
  <si>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</si>
  <si>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</si>
  <si>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</si>
  <si>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</si>
  <si>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</si>
  <si>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</si>
  <si>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</si>
  <si>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</si>
  <si>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</si>
  <si>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</si>
  <si>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</si>
  <si>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</si>
  <si>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</si>
  <si>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</si>
  <si>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</si>
  <si>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</si>
  <si>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</si>
  <si>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</si>
  <si>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</si>
  <si>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</si>
  <si>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</si>
  <si>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</si>
  <si>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</si>
  <si>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</si>
  <si>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</si>
  <si>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</si>
  <si>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</si>
  <si>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</si>
  <si>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</si>
  <si>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</si>
  <si>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</si>
  <si>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</si>
  <si>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</si>
  <si>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</si>
  <si>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</si>
  <si>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</si>
  <si>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</si>
  <si>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</si>
  <si>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</si>
  <si>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</si>
  <si>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</si>
  <si>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</si>
  <si>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</si>
  <si>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</si>
  <si>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</si>
  <si>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</si>
  <si>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</si>
  <si>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</si>
  <si>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</si>
  <si>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</si>
  <si>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</si>
  <si>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</si>
  <si>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</si>
  <si>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</si>
  <si>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</si>
  <si>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</si>
  <si>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</si>
  <si>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</si>
  <si>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</si>
  <si>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</si>
  <si>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</si>
  <si>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</si>
  <si>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</si>
  <si>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</si>
  <si>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</si>
  <si>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</si>
  <si>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</si>
  <si>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</si>
  <si>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</si>
  <si>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</si>
  <si>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</si>
  <si>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</si>
  <si>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</si>
  <si>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</si>
  <si>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</si>
  <si>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</si>
  <si>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</si>
  <si>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</si>
  <si>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</si>
  <si>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</si>
  <si>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</si>
  <si>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</si>
  <si>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</si>
  <si>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</si>
  <si>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</si>
  <si>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</si>
  <si>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</si>
  <si>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</si>
  <si>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</si>
  <si>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</si>
  <si>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</si>
  <si>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</si>
  <si>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</si>
  <si>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</si>
  <si>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</si>
  <si>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</si>
  <si>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</si>
  <si>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</si>
  <si>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</si>
  <si>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</si>
  <si>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</si>
  <si>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</si>
  <si>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</si>
  <si>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</si>
  <si>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</si>
  <si>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</si>
  <si>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</si>
  <si>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</si>
  <si>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</si>
  <si>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</si>
  <si>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</si>
  <si>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</si>
  <si>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</si>
  <si>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</si>
  <si>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</si>
  <si>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</si>
  <si>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</si>
  <si>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</si>
  <si>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</si>
  <si>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</si>
  <si>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</si>
  <si>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</si>
  <si>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</si>
  <si>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</si>
  <si>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</si>
  <si>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</si>
  <si>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</si>
  <si>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</si>
  <si>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</si>
  <si>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</si>
  <si>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</si>
  <si>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</si>
  <si>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</si>
  <si>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</si>
  <si>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</si>
  <si>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</si>
  <si>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</si>
  <si>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</si>
  <si>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</si>
  <si>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</si>
  <si>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</si>
  <si>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</si>
  <si>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</si>
  <si>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</si>
  <si>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</si>
  <si>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</si>
  <si>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</si>
  <si>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</si>
  <si>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</si>
  <si>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</si>
  <si>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</si>
  <si>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</si>
  <si>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</si>
  <si>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</si>
  <si>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</si>
  <si>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</si>
  <si>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</si>
  <si>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</si>
  <si>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</si>
  <si>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</si>
  <si>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</si>
  <si>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</si>
  <si>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</si>
  <si>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</si>
  <si>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</si>
  <si>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</si>
  <si>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</si>
  <si>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</si>
  <si>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</si>
  <si>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</si>
  <si>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</si>
  <si>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</si>
  <si>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</si>
  <si>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</si>
  <si>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</si>
  <si>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</si>
  <si>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</si>
  <si>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</si>
  <si>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</si>
  <si>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</si>
  <si>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</si>
  <si>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</si>
  <si>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</si>
  <si>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</si>
  <si>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</si>
  <si>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</si>
  <si>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</si>
  <si>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</si>
  <si>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</si>
  <si>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</si>
  <si>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</si>
  <si>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</si>
  <si>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</si>
  <si>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</si>
  <si>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</si>
  <si>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</si>
  <si>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</si>
  <si>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</si>
  <si>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</si>
  <si>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</si>
  <si>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</si>
  <si>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</si>
  <si>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</si>
  <si>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</si>
  <si>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</si>
  <si>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</si>
  <si>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</si>
  <si>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</si>
  <si>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</si>
  <si>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</si>
  <si>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</si>
  <si>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</si>
  <si>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</si>
  <si>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</si>
  <si>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</si>
  <si>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</si>
  <si>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</si>
  <si>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</si>
  <si>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</si>
  <si>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</si>
  <si>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</si>
  <si>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</si>
  <si>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</si>
  <si>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</si>
  <si>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</si>
  <si>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</si>
  <si>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</si>
  <si>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</si>
  <si>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</si>
  <si>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</si>
  <si>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</si>
  <si>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</si>
  <si>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</si>
  <si>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</si>
  <si>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</si>
  <si>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</si>
  <si>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</si>
  <si>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</si>
  <si>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</si>
  <si>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</si>
  <si>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</si>
  <si>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</si>
  <si>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</si>
  <si>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</si>
  <si>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</si>
  <si>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</si>
  <si>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</si>
  <si>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</si>
  <si>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</si>
  <si>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</si>
  <si>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</si>
  <si>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</si>
  <si>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</si>
  <si>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</si>
  <si>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</si>
  <si>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</si>
  <si>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</si>
  <si>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</si>
  <si>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</si>
  <si>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</si>
  <si>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</si>
  <si>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</si>
  <si>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</si>
  <si>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</si>
  <si>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</si>
  <si>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</si>
  <si>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</si>
  <si>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</si>
  <si>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</si>
  <si>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</si>
  <si>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</si>
  <si>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</si>
  <si>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</si>
  <si>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</si>
  <si>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</si>
  <si>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</si>
  <si>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</si>
  <si>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</si>
  <si>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</si>
  <si>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</si>
  <si>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</si>
  <si>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</si>
  <si>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</si>
  <si>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</si>
  <si>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</si>
  <si>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</si>
  <si>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</si>
  <si>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</si>
  <si>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</si>
  <si>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</si>
  <si>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</si>
  <si>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</si>
  <si>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</si>
  <si>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</si>
  <si>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</si>
  <si>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</si>
  <si>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</si>
  <si>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</si>
  <si>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</si>
  <si>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</si>
  <si>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</si>
  <si>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</si>
  <si>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</si>
  <si>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</si>
  <si>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</si>
  <si>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</si>
  <si>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</si>
  <si>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</si>
  <si>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</si>
  <si>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</si>
  <si>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</si>
  <si>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</si>
  <si>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</si>
  <si>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</si>
  <si>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</si>
  <si>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</si>
  <si>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</si>
  <si>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</si>
  <si>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</si>
  <si>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</si>
  <si>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</si>
  <si>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</si>
  <si>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</si>
  <si>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</si>
  <si>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</si>
  <si>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</si>
  <si>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</si>
  <si>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</si>
  <si>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</si>
  <si>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</si>
  <si>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</si>
  <si>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</si>
  <si>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</si>
  <si>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</si>
  <si>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</si>
  <si>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</si>
  <si>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</si>
  <si>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</si>
  <si>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</si>
  <si>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</si>
  <si>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</si>
  <si>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</si>
  <si>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</si>
  <si>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</si>
  <si>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</si>
  <si>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</si>
  <si>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</si>
  <si>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</si>
  <si>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</si>
  <si>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</si>
  <si>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</si>
  <si>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</si>
  <si>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</si>
  <si>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</si>
  <si>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</si>
  <si>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</si>
  <si>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</si>
  <si>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</si>
  <si>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</si>
  <si>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</si>
  <si>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</si>
  <si>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</si>
  <si>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</si>
  <si>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</si>
  <si>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</si>
  <si>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</si>
  <si>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</si>
  <si>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</si>
  <si>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</si>
  <si>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</si>
  <si>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</si>
  <si>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</si>
  <si>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</si>
  <si>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</si>
  <si>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</si>
  <si>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</si>
  <si>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</si>
  <si>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</si>
  <si>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</si>
  <si>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</si>
  <si>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</si>
  <si>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</si>
  <si>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</si>
  <si>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</si>
  <si>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</si>
  <si>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</si>
  <si>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</si>
  <si>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</si>
  <si>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</si>
  <si>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</si>
  <si>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</si>
  <si>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</si>
  <si>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</si>
  <si>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</si>
  <si>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</si>
  <si>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</si>
  <si>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</si>
  <si>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</si>
  <si>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</si>
  <si>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</si>
  <si>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</si>
  <si>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</si>
  <si>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</si>
  <si>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</si>
  <si>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</si>
  <si>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</si>
  <si>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</si>
  <si>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</si>
  <si>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</si>
  <si>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</si>
  <si>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</si>
  <si>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</si>
  <si>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</si>
  <si>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</si>
  <si>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</si>
  <si>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</si>
  <si>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</si>
  <si>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</si>
  <si>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</si>
  <si>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</si>
  <si>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</si>
  <si>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</si>
  <si>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</si>
  <si>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</si>
  <si>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</si>
  <si>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</si>
  <si>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</si>
  <si>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</si>
  <si>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</si>
  <si>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</si>
  <si>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</si>
  <si>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</si>
  <si>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</si>
  <si>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</si>
  <si>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</si>
  <si>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</si>
  <si>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</si>
  <si>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</si>
  <si>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</si>
  <si>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</si>
  <si>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</si>
  <si>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</si>
  <si>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</si>
  <si>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</si>
  <si>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</si>
  <si>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</si>
  <si>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</si>
  <si>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</si>
  <si>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</si>
  <si>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</si>
  <si>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</si>
  <si>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</si>
  <si>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</si>
  <si>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</si>
  <si>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</si>
  <si>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</si>
  <si>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</si>
  <si>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</si>
  <si>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</si>
  <si>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</si>
  <si>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</si>
  <si>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</si>
  <si>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</si>
  <si>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</si>
  <si>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</si>
  <si>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</si>
  <si>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</si>
  <si>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</si>
  <si>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</si>
  <si>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</si>
  <si>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</si>
  <si>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</si>
  <si>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</si>
  <si>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</si>
  <si>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</si>
  <si>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</si>
  <si>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</si>
  <si>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</si>
  <si>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</si>
  <si>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</si>
  <si>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</si>
  <si>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</si>
  <si>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</si>
  <si>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</si>
  <si>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</si>
  <si>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</si>
  <si>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</si>
  <si>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</si>
  <si>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</si>
  <si>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</si>
  <si>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</si>
  <si>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</si>
  <si>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</si>
  <si>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</si>
  <si>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</si>
  <si>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</si>
  <si>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</si>
  <si>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</si>
  <si>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</si>
  <si>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</si>
  <si>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</si>
  <si>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</si>
  <si>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</si>
  <si>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</si>
  <si>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</si>
  <si>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</si>
  <si>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</si>
  <si>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</si>
  <si>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</si>
  <si>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</si>
  <si>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</si>
  <si>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</si>
  <si>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</si>
  <si>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</si>
  <si>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</si>
  <si>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</si>
  <si>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</si>
  <si>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</si>
  <si>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</si>
  <si>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</si>
  <si>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</si>
  <si>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</si>
  <si>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</si>
  <si>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</si>
  <si>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</si>
  <si>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</si>
  <si>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</si>
  <si>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</si>
  <si>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</si>
  <si>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</si>
  <si>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</si>
  <si>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</si>
  <si>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</si>
  <si>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</si>
  <si>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</si>
  <si>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</si>
  <si>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</si>
  <si>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</si>
  <si>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</si>
  <si>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</si>
  <si>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</si>
  <si>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</si>
  <si>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</si>
  <si>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</si>
  <si>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</si>
  <si>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</si>
  <si>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</si>
  <si>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</si>
  <si>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</si>
  <si>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</si>
  <si>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</si>
  <si>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</si>
  <si>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</si>
  <si>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</si>
  <si>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</si>
  <si>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</si>
  <si>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</si>
  <si>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</si>
  <si>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</si>
  <si>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</si>
  <si>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</si>
  <si>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</si>
  <si>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</si>
  <si>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</si>
  <si>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</si>
  <si>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</si>
  <si>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</si>
  <si>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</si>
  <si>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</si>
  <si>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</si>
  <si>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</si>
  <si>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</si>
  <si>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</si>
  <si>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</si>
  <si>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</si>
  <si>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</si>
  <si>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</si>
  <si>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</si>
  <si>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</si>
  <si>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</si>
  <si>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</si>
  <si>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</si>
  <si>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</si>
  <si>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</si>
  <si>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</si>
  <si>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</si>
  <si>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</si>
  <si>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</si>
  <si>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</si>
  <si>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</si>
  <si>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</si>
  <si>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</si>
  <si>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</si>
  <si>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</si>
  <si>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</si>
  <si>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</si>
  <si>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</si>
  <si>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</si>
  <si>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</si>
  <si>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</si>
  <si>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</si>
  <si>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</si>
  <si>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</si>
  <si>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</si>
  <si>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</si>
  <si>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</si>
  <si>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</si>
  <si>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</si>
  <si>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</si>
  <si>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</si>
  <si>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</si>
  <si>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</si>
  <si>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</si>
  <si>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</si>
  <si>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</si>
  <si>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</si>
  <si>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</si>
  <si>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</si>
  <si>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</si>
  <si>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</si>
  <si>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</si>
  <si>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</si>
  <si>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</si>
  <si>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</si>
  <si>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</si>
  <si>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</si>
  <si>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</si>
  <si>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</si>
  <si>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</si>
  <si>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</si>
  <si>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</si>
  <si>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</si>
  <si>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</si>
  <si>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</si>
  <si>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</si>
  <si>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</si>
  <si>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</si>
  <si>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</si>
  <si>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</si>
  <si>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</si>
  <si>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</si>
  <si>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</si>
  <si>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</si>
  <si>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</si>
  <si>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</si>
  <si>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</si>
  <si>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</si>
  <si>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</si>
  <si>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</si>
  <si>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</si>
  <si>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</si>
  <si>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</si>
  <si>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</si>
  <si>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</si>
  <si>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</si>
  <si>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</si>
  <si>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</si>
  <si>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</si>
  <si>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</si>
  <si>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</si>
  <si>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</si>
  <si>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</si>
  <si>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</si>
  <si>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</si>
  <si>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</si>
  <si>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</si>
  <si>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</si>
  <si>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</si>
  <si>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</si>
  <si>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</si>
  <si>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</si>
  <si>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</si>
  <si>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</si>
  <si>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</si>
  <si>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</si>
  <si>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</si>
  <si>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</si>
  <si>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</si>
  <si>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</si>
  <si>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</si>
  <si>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</si>
  <si>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</si>
  <si>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</si>
  <si>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</si>
  <si>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</si>
  <si>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</si>
  <si>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</si>
  <si>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</si>
  <si>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</si>
  <si>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</si>
  <si>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</si>
  <si>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</si>
  <si>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</si>
  <si>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</si>
  <si>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</si>
  <si>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</si>
  <si>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</si>
  <si>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</si>
  <si>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</si>
  <si>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</si>
  <si>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</si>
  <si>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</si>
  <si>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</si>
  <si>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</si>
  <si>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</si>
  <si>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</si>
  <si>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</si>
  <si>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</si>
  <si>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</si>
  <si>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</si>
  <si>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</si>
  <si>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</si>
  <si>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</si>
  <si>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</si>
  <si>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</si>
  <si>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</si>
  <si>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</si>
  <si>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</si>
  <si>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</si>
  <si>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</si>
  <si>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</si>
  <si>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</si>
  <si>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</si>
  <si>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</si>
  <si>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</si>
  <si>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</si>
  <si>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</si>
  <si>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</si>
  <si>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</si>
  <si>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</si>
  <si>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</si>
  <si>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</si>
  <si>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</si>
  <si>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</si>
  <si>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</si>
  <si>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</si>
  <si>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</si>
  <si>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</si>
  <si>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</si>
  <si>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</si>
  <si>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</si>
  <si>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</si>
  <si>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</si>
  <si>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</si>
  <si>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</si>
  <si>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</si>
  <si>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</si>
  <si>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</si>
  <si>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</si>
  <si>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</si>
  <si>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</si>
  <si>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</si>
  <si>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</si>
  <si>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</si>
  <si>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</si>
  <si>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</si>
  <si>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</si>
  <si>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</si>
  <si>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</si>
  <si>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</si>
  <si>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</si>
  <si>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</si>
  <si>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</si>
  <si>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</si>
  <si>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</si>
  <si>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</si>
  <si>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</si>
  <si>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</si>
  <si>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</si>
  <si>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</si>
  <si>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</si>
  <si>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</si>
  <si>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</si>
  <si>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</si>
  <si>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</si>
  <si>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</si>
  <si>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</si>
  <si>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</si>
  <si>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</si>
  <si>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</si>
  <si>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</si>
  <si>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</si>
  <si>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</si>
  <si>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</si>
  <si>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</si>
  <si>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</si>
  <si>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</si>
  <si>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</si>
  <si>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</si>
  <si>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</si>
  <si>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</si>
  <si>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</si>
  <si>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</si>
  <si>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</si>
  <si>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</si>
  <si>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</si>
  <si>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</si>
  <si>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</si>
  <si>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</si>
  <si>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</si>
  <si>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</si>
  <si>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</si>
  <si>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</si>
  <si>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</si>
  <si>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</si>
  <si>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</si>
  <si>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</si>
  <si>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</si>
  <si>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</si>
  <si>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</si>
  <si>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</si>
  <si>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</si>
  <si>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</si>
  <si>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</si>
  <si>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</si>
  <si>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</si>
  <si>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</si>
  <si>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</si>
  <si>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</si>
  <si>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</si>
  <si>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</si>
  <si>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</si>
  <si>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</si>
  <si>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</si>
  <si>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</si>
  <si>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</si>
  <si>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</si>
  <si>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</si>
  <si>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</si>
  <si>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</si>
  <si>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</si>
  <si>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</si>
  <si>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</si>
  <si>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</si>
  <si>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</si>
  <si>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</si>
  <si>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</si>
  <si>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</si>
  <si>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</si>
  <si>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</si>
  <si>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</si>
  <si>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</si>
  <si>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</si>
  <si>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</si>
  <si>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</si>
  <si>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</si>
  <si>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</si>
  <si>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</si>
  <si>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</si>
  <si>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</si>
  <si>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</si>
  <si>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</si>
  <si>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</si>
  <si>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</si>
  <si>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</si>
  <si>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</si>
  <si>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</si>
  <si>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</si>
  <si>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</si>
  <si>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</si>
  <si>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</si>
  <si>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</si>
  <si>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</si>
  <si>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</si>
  <si>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</si>
  <si>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</si>
  <si>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</si>
  <si>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</si>
  <si>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</si>
  <si>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</si>
  <si>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</si>
  <si>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</si>
  <si>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</si>
  <si>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</si>
  <si>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</si>
  <si>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</si>
  <si>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</si>
  <si>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</si>
  <si>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</si>
  <si>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</si>
  <si>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</si>
  <si>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</si>
  <si>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</si>
  <si>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</si>
  <si>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</si>
  <si>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</si>
  <si>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</si>
  <si>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</si>
  <si>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</si>
  <si>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</si>
  <si>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</si>
  <si>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</si>
  <si>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</si>
  <si>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</si>
  <si>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</si>
  <si>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</si>
  <si>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</si>
  <si>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</si>
  <si>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</si>
  <si>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</si>
  <si>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</si>
  <si>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</si>
  <si>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</si>
  <si>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</si>
  <si>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</si>
  <si>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</si>
  <si>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</si>
  <si>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</si>
  <si>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</si>
  <si>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</si>
  <si>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</si>
  <si>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</si>
  <si>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</si>
  <si>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</si>
  <si>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</si>
  <si>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</si>
  <si>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</si>
  <si>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</si>
  <si>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</si>
  <si>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</si>
  <si>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</si>
  <si>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</si>
  <si>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</si>
  <si>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</si>
  <si>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</si>
  <si>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</si>
  <si>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</si>
  <si>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</si>
  <si>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</si>
  <si>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</si>
  <si>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</si>
  <si>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</si>
  <si>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</si>
  <si>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</si>
  <si>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</si>
  <si>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</si>
  <si>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</si>
  <si>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</si>
  <si>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</si>
  <si>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</si>
  <si>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</si>
  <si>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</si>
  <si>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</si>
  <si>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</si>
  <si>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</si>
  <si>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</si>
  <si>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</si>
  <si>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</si>
  <si>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</si>
  <si>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</si>
  <si>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</si>
  <si>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</si>
  <si>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</si>
  <si>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</si>
  <si>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</si>
  <si>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</si>
  <si>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</si>
  <si>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</si>
  <si>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</si>
  <si>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</si>
  <si>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</si>
  <si>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</si>
  <si>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</si>
  <si>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</si>
  <si>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</si>
  <si>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</si>
  <si>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</si>
  <si>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</si>
  <si>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</si>
  <si>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</si>
  <si>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</si>
  <si>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</si>
  <si>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</si>
  <si>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</si>
  <si>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</si>
  <si>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</si>
  <si>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</si>
  <si>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</si>
  <si>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</si>
  <si>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</si>
  <si>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</si>
  <si>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</si>
  <si>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</si>
  <si>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</si>
  <si>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</si>
  <si>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</si>
  <si>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</si>
  <si>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</si>
  <si>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</si>
  <si>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</si>
  <si>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</si>
  <si>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</si>
  <si>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</si>
  <si>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</si>
  <si>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</si>
  <si>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</si>
  <si>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</si>
  <si>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</si>
  <si>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</si>
  <si>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</si>
  <si>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</si>
  <si>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</si>
  <si>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</si>
  <si>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</si>
  <si>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</si>
  <si>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</si>
  <si>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</si>
  <si>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</si>
  <si>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</si>
  <si>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</si>
  <si>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</si>
  <si>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</si>
  <si>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</si>
  <si>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</si>
  <si>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</si>
  <si>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</si>
  <si>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</si>
  <si>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</si>
  <si>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</si>
  <si>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</si>
  <si>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</si>
  <si>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</si>
  <si>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</si>
  <si>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</si>
  <si>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</si>
  <si>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</si>
  <si>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</si>
  <si>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</si>
  <si>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</si>
  <si>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</si>
  <si>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</si>
  <si>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</si>
  <si>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</si>
  <si>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</si>
  <si>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</si>
  <si>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</si>
  <si>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</si>
  <si>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</si>
  <si>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</si>
  <si>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</si>
  <si>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</si>
  <si>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</si>
  <si>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</si>
  <si>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</si>
  <si>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</si>
  <si>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</si>
  <si>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</si>
  <si>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</si>
  <si>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</si>
  <si>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</si>
  <si>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</si>
  <si>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</si>
  <si>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</si>
  <si>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</si>
  <si>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</si>
  <si>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</si>
  <si>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</si>
  <si>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</si>
  <si>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</si>
  <si>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</si>
  <si>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</si>
  <si>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</si>
  <si>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</si>
  <si>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</si>
  <si>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</si>
  <si>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</si>
  <si>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</si>
  <si>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</si>
  <si>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</si>
  <si>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</si>
  <si>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</si>
  <si>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</si>
  <si>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</si>
  <si>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</si>
  <si>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</si>
  <si>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</si>
  <si>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</si>
  <si>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</si>
  <si>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</si>
  <si>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</si>
  <si>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</si>
  <si>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</si>
  <si>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</si>
  <si>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</si>
  <si>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</si>
  <si>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</si>
  <si>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</si>
  <si>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</si>
  <si>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</si>
  <si>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</si>
  <si>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</si>
  <si>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</si>
  <si>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</si>
  <si>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</si>
  <si>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</si>
  <si>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</si>
  <si>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</si>
  <si>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</si>
  <si>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</si>
  <si>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</si>
  <si>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</si>
  <si>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</si>
  <si>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</si>
  <si>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</si>
  <si>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</si>
  <si>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</si>
  <si>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</si>
  <si>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</si>
  <si>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</si>
  <si>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</si>
  <si>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</si>
  <si>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</si>
  <si>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</si>
  <si>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</si>
  <si>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</si>
  <si>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</si>
  <si>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</si>
  <si>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</si>
  <si>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</si>
  <si>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</si>
  <si>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</si>
  <si>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</si>
  <si>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</si>
  <si>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</si>
  <si>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</si>
  <si>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</si>
  <si>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</si>
  <si>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</si>
  <si>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</si>
  <si>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</si>
  <si>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</si>
  <si>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</si>
  <si>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</si>
  <si>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</si>
  <si>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</si>
  <si>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</si>
  <si>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</si>
  <si>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</si>
  <si>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</si>
  <si>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</si>
  <si>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</si>
  <si>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</si>
  <si>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</si>
  <si>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</si>
  <si>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</si>
  <si>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</si>
  <si>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</si>
  <si>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</si>
  <si>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</si>
  <si>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</si>
  <si>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</si>
  <si>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</si>
  <si>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</si>
  <si>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</si>
  <si>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</si>
  <si>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</si>
  <si>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</si>
  <si>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</si>
  <si>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</si>
  <si>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</si>
  <si>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</si>
  <si>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</si>
  <si>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</si>
  <si>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</si>
  <si>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</si>
  <si>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</si>
  <si>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</si>
  <si>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</si>
  <si>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</si>
  <si>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</si>
  <si>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</si>
  <si>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</si>
  <si>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</si>
  <si>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</si>
  <si>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</si>
  <si>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</si>
  <si>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</si>
  <si>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</si>
  <si>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</si>
  <si>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</si>
  <si>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</si>
  <si>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</si>
  <si>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</si>
  <si>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</si>
  <si>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</si>
  <si>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</si>
  <si>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</si>
  <si>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</si>
  <si>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</si>
  <si>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</si>
  <si>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</si>
  <si>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</si>
  <si>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</si>
  <si>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</si>
  <si>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</si>
  <si>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</si>
  <si>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</si>
  <si>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</si>
  <si>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</si>
  <si>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</si>
  <si>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</si>
  <si>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</si>
  <si>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</si>
  <si>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</si>
  <si>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</si>
  <si>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</si>
  <si>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</si>
  <si>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</si>
  <si>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</si>
  <si>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</si>
  <si>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</si>
  <si>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</si>
  <si>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</si>
  <si>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</si>
  <si>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</si>
  <si>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</si>
  <si>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</si>
  <si>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</si>
  <si>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</si>
  <si>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</si>
  <si>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</si>
  <si>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</si>
  <si>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</si>
  <si>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</si>
  <si>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</si>
  <si>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</si>
  <si>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</si>
  <si>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</si>
  <si>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</si>
  <si>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</si>
  <si>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</si>
  <si>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</si>
  <si>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</si>
  <si>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</si>
  <si>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</si>
  <si>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</si>
  <si>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</si>
  <si>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</si>
  <si>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</si>
  <si>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</si>
  <si>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</si>
  <si>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</si>
  <si>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</si>
  <si>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</si>
  <si>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</si>
  <si>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</si>
  <si>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</si>
  <si>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</si>
  <si>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</si>
  <si>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</si>
  <si>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</si>
  <si>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</si>
  <si>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</si>
  <si>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</si>
  <si>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</si>
  <si>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</si>
  <si>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</si>
  <si>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</si>
  <si>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</si>
  <si>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</si>
  <si>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</si>
  <si>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</si>
  <si>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</si>
  <si>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</si>
  <si>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</si>
  <si>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</si>
  <si>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</si>
  <si>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</si>
  <si>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</si>
  <si>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</si>
  <si>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</si>
  <si>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</si>
  <si>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</si>
  <si>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</si>
  <si>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</si>
  <si>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</si>
  <si>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</si>
  <si>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</si>
  <si>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</si>
  <si>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</si>
  <si>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</si>
  <si>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</si>
  <si>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</si>
  <si>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</si>
  <si>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</si>
  <si>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</si>
  <si>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</si>
  <si>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</si>
  <si>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</si>
  <si>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</si>
  <si>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</si>
  <si>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</si>
  <si>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</si>
  <si>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</si>
  <si>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</si>
  <si>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</si>
  <si>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</si>
  <si>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</si>
  <si>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</si>
  <si>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</si>
  <si>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</si>
  <si>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</si>
  <si>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</si>
  <si>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</si>
  <si>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</si>
  <si>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</si>
  <si>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</si>
  <si>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</si>
  <si>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</si>
  <si>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</si>
  <si>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</si>
  <si>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</si>
  <si>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</si>
  <si>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</si>
  <si>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</si>
  <si>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</si>
  <si>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</si>
  <si>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</si>
  <si>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</si>
  <si>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</si>
  <si>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</si>
  <si>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</si>
  <si>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</si>
  <si>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</si>
  <si>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</si>
  <si>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</si>
  <si>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</si>
  <si>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</si>
  <si>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</si>
  <si>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</si>
  <si>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</si>
  <si>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</si>
  <si>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</si>
  <si>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</si>
  <si>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</si>
  <si>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</si>
  <si>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</si>
  <si>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</si>
  <si>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</si>
  <si>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</si>
  <si>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</si>
  <si>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</si>
  <si>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</si>
  <si>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</si>
  <si>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</si>
  <si>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</si>
  <si>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</si>
  <si>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</si>
  <si>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</si>
  <si>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</si>
  <si>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</si>
  <si>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</si>
  <si>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</si>
  <si>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</si>
  <si>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</si>
  <si>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</si>
  <si>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</si>
  <si>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</si>
  <si>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</si>
  <si>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</si>
  <si>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</si>
  <si>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</si>
  <si>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</si>
  <si>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</si>
  <si>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</si>
  <si>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</si>
  <si>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</si>
  <si>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</si>
  <si>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</si>
  <si>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</si>
  <si>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</si>
  <si>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</si>
  <si>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</si>
  <si>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</si>
  <si>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</si>
  <si>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</si>
  <si>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</si>
  <si>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</si>
  <si>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</si>
  <si>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</si>
  <si>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</si>
  <si>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</si>
  <si>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</si>
  <si>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</si>
  <si>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</si>
  <si>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</si>
  <si>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</si>
  <si>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</si>
  <si>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</si>
  <si>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</si>
  <si>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</si>
  <si>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</si>
  <si>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</si>
  <si>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</si>
  <si>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</si>
  <si>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</si>
  <si>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</si>
  <si>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</si>
  <si>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</si>
  <si>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</si>
  <si>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</si>
  <si>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</si>
  <si>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</si>
  <si>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</si>
  <si>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</si>
  <si>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</si>
  <si>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</si>
  <si>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</si>
  <si>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</si>
  <si>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</si>
  <si>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</si>
  <si>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</si>
  <si>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</si>
  <si>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</si>
  <si>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</si>
  <si>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</si>
  <si>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</si>
  <si>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</si>
  <si>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</si>
  <si>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</si>
  <si>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</si>
  <si>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</si>
  <si>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</si>
  <si>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</si>
  <si>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</si>
  <si>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</si>
  <si>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</si>
  <si>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</si>
  <si>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</si>
  <si>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</si>
  <si>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</si>
  <si>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</si>
  <si>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</si>
  <si>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</si>
  <si>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</si>
  <si>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</si>
  <si>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</si>
  <si>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</si>
  <si>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</si>
  <si>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</si>
  <si>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</si>
  <si>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</si>
  <si>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</si>
  <si>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</si>
  <si>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</si>
  <si>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</si>
  <si>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</si>
  <si>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</si>
  <si>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</si>
  <si>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</si>
  <si>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</si>
  <si>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</si>
  <si>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</si>
  <si>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</si>
  <si>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</si>
  <si>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</si>
  <si>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</si>
  <si>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</si>
  <si>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</si>
  <si>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</si>
  <si>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</si>
  <si>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</si>
  <si>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</si>
  <si>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</si>
  <si>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</si>
  <si>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</si>
  <si>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</si>
  <si>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</si>
  <si>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</si>
  <si>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</si>
  <si>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</si>
  <si>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</si>
  <si>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</si>
  <si>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</si>
  <si>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</si>
  <si>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</si>
  <si>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</si>
  <si>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</si>
  <si>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</si>
  <si>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</si>
  <si>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</si>
  <si>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</si>
  <si>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</si>
  <si>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</si>
  <si>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</si>
  <si>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</si>
  <si>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</si>
  <si>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</si>
  <si>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</si>
  <si>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</si>
  <si>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</si>
  <si>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</si>
  <si>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</si>
  <si>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</si>
  <si>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</si>
  <si>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</si>
  <si>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</si>
  <si>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</si>
  <si>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</si>
  <si>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</si>
  <si>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</si>
  <si>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</si>
  <si>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</si>
  <si>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</si>
  <si>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</si>
  <si>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</si>
  <si>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</si>
  <si>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</si>
  <si>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</si>
  <si>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</si>
  <si>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</si>
  <si>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</si>
  <si>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</si>
  <si>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</si>
  <si>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</si>
  <si>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</si>
  <si>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</si>
  <si>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</si>
  <si>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</si>
  <si>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</si>
  <si>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</si>
  <si>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</si>
  <si>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</si>
  <si>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</si>
  <si>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</si>
  <si>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</si>
  <si>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</si>
  <si>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</si>
  <si>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</si>
  <si>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</si>
  <si>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</si>
  <si>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</si>
  <si>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</si>
  <si>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</si>
  <si>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</si>
  <si>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</si>
  <si>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</si>
  <si>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</si>
  <si>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</si>
  <si>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</si>
  <si>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</si>
  <si>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</si>
  <si>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</si>
  <si>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</si>
  <si>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</si>
  <si>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</si>
  <si>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</si>
  <si>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</si>
  <si>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</si>
  <si>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</si>
  <si>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</si>
  <si>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</si>
  <si>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</si>
  <si>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</si>
  <si>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</si>
  <si>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</si>
  <si>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</si>
  <si>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</si>
  <si>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</si>
  <si>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</si>
  <si>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</si>
  <si>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</si>
  <si>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</si>
  <si>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</si>
  <si>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</si>
  <si>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</si>
  <si>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</si>
  <si>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</si>
  <si>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</si>
  <si>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</si>
  <si>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</si>
  <si>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</si>
  <si>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</si>
  <si>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</si>
  <si>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</si>
  <si>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</si>
  <si>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</si>
  <si>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</si>
  <si>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</si>
  <si>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</si>
  <si>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</si>
  <si>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</si>
  <si>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</si>
  <si>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</si>
  <si>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</si>
  <si>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</si>
  <si>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</si>
  <si>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</si>
  <si>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</si>
  <si>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</si>
  <si>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</si>
  <si>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</si>
  <si>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</si>
  <si>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</si>
  <si>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</si>
  <si>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</si>
  <si>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</si>
  <si>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</si>
  <si>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</si>
  <si>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</si>
  <si>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</si>
  <si>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</si>
  <si>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</si>
  <si>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</si>
  <si>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</si>
  <si>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</si>
  <si>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</si>
  <si>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</si>
  <si>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</si>
  <si>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</si>
  <si>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</si>
  <si>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</si>
  <si>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</si>
  <si>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</si>
  <si>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</si>
  <si>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</si>
  <si>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</si>
  <si>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</si>
  <si>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</si>
  <si>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</si>
  <si>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</si>
  <si>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</si>
  <si>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</si>
  <si>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</si>
  <si>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</si>
  <si>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</si>
  <si>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</si>
  <si>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</si>
  <si>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</si>
  <si>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</si>
  <si>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</si>
  <si>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</si>
  <si>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</si>
  <si>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</si>
  <si>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</si>
  <si>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</si>
  <si>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</si>
  <si>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</si>
  <si>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</si>
  <si>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</si>
  <si>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</si>
  <si>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</si>
  <si>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</si>
  <si>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</si>
  <si>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</si>
  <si>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</si>
  <si>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</si>
  <si>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</si>
  <si>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</si>
  <si>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</si>
  <si>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</si>
  <si>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</si>
  <si>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</si>
  <si>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</si>
  <si>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</si>
  <si>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</si>
  <si>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</si>
  <si>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</si>
  <si>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</si>
  <si>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</si>
  <si>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</si>
  <si>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</si>
  <si>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</si>
  <si>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</si>
  <si>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</si>
  <si>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</si>
  <si>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</si>
  <si>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</si>
  <si>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</si>
  <si>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</si>
  <si>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</si>
  <si>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</si>
  <si>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</si>
  <si>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</si>
  <si>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</si>
  <si>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</si>
  <si>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</si>
  <si>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</si>
  <si>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</si>
  <si>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</si>
  <si>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</si>
  <si>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</si>
  <si>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</si>
  <si>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</si>
  <si>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</si>
  <si>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</si>
  <si>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</si>
  <si>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</si>
  <si>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</si>
  <si>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</si>
  <si>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</si>
  <si>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</si>
  <si>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</si>
  <si>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</si>
  <si>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</si>
  <si>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</si>
  <si>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</si>
  <si>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</si>
  <si>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</si>
  <si>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</si>
  <si>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</si>
  <si>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</si>
  <si>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</si>
  <si>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</si>
  <si>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</si>
  <si>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</si>
  <si>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</si>
  <si>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</si>
  <si>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</si>
  <si>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</si>
  <si>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</si>
  <si>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</si>
  <si>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</si>
  <si>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</si>
  <si>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</si>
  <si>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</si>
  <si>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</si>
  <si>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</si>
  <si>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</si>
  <si>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</si>
  <si>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</si>
  <si>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</si>
  <si>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</si>
  <si>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</si>
  <si>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</si>
  <si>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</si>
  <si>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</si>
  <si>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</si>
  <si>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</si>
  <si>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</si>
  <si>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</si>
  <si>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</si>
  <si>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</si>
  <si>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</si>
  <si>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</si>
  <si>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</si>
  <si>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</si>
  <si>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</si>
  <si>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</si>
  <si>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</si>
  <si>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</si>
  <si>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</si>
  <si>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</si>
  <si>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</si>
  <si>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</si>
  <si>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</si>
  <si>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</si>
  <si>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</si>
  <si>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</si>
  <si>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</si>
  <si>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</si>
  <si>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</si>
  <si>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</si>
  <si>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</si>
  <si>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</si>
  <si>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</si>
  <si>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</si>
  <si>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</si>
  <si>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</si>
  <si>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</si>
  <si>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</si>
  <si>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</si>
  <si>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</si>
  <si>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</si>
  <si>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</si>
  <si>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</si>
  <si>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</si>
  <si>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</si>
  <si>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</si>
  <si>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</si>
  <si>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</si>
  <si>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</si>
  <si>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</si>
  <si>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</si>
  <si>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</si>
  <si>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</si>
  <si>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</si>
  <si>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</si>
  <si>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</si>
  <si>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</si>
  <si>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</si>
  <si>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</si>
  <si>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</si>
  <si>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</si>
  <si>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</si>
  <si>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</si>
  <si>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</si>
  <si>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</si>
  <si>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</si>
  <si>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</si>
  <si>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</si>
  <si>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</si>
  <si>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</si>
  <si>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</si>
  <si>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</si>
  <si>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</si>
  <si>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</si>
  <si>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</si>
  <si>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</si>
  <si>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</si>
  <si>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</si>
  <si>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</si>
  <si>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</si>
  <si>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</si>
  <si>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</si>
  <si>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</si>
  <si>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</si>
  <si>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</si>
  <si>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</si>
  <si>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</si>
  <si>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</si>
  <si>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</si>
  <si>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</si>
  <si>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</si>
  <si>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</si>
  <si>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</si>
  <si>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</si>
  <si>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</si>
  <si>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</si>
  <si>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</si>
  <si>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</si>
  <si>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</si>
  <si>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</si>
  <si>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</si>
  <si>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</si>
  <si>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</si>
  <si>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</si>
  <si>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</si>
  <si>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</si>
  <si>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</si>
  <si>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</si>
  <si>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</si>
  <si>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</si>
  <si>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</si>
  <si>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</si>
  <si>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</si>
  <si>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</si>
  <si>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</si>
  <si>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</si>
  <si>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</si>
  <si>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</si>
  <si>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</si>
  <si>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</si>
  <si>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</si>
  <si>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</si>
  <si>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</si>
  <si>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</si>
  <si>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</si>
  <si>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</si>
  <si>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</si>
  <si>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</si>
  <si>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</si>
  <si>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</si>
  <si>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</si>
  <si>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</si>
  <si>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</si>
  <si>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</si>
  <si>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</si>
  <si>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</si>
  <si>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</si>
  <si>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</si>
  <si>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</si>
  <si>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</si>
  <si>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</si>
  <si>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</si>
  <si>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</si>
  <si>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</si>
  <si>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</si>
  <si>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</si>
  <si>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</si>
  <si>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</si>
  <si>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</si>
  <si>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</si>
  <si>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</si>
  <si>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</si>
  <si>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</si>
  <si>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</si>
  <si>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</si>
  <si>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</si>
  <si>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</si>
  <si>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</si>
  <si>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</si>
  <si>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</si>
  <si>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</si>
  <si>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</si>
  <si>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</si>
  <si>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</si>
  <si>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</si>
  <si>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</si>
  <si>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</si>
  <si>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</si>
  <si>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</si>
  <si>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</si>
  <si>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</si>
  <si>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</si>
  <si>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</si>
  <si>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</si>
  <si>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</si>
  <si>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</si>
  <si>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</si>
  <si>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</si>
  <si>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</si>
  <si>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</si>
  <si>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</si>
  <si>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</si>
  <si>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</si>
  <si>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</si>
  <si>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</si>
  <si>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</si>
  <si>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</si>
  <si>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</si>
  <si>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</si>
  <si>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</si>
  <si>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</si>
  <si>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</si>
  <si>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</si>
  <si>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</si>
  <si>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</si>
  <si>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</si>
  <si>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</si>
  <si>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</si>
  <si>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</si>
  <si>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</si>
  <si>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</si>
  <si>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</si>
  <si>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</si>
  <si>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</si>
  <si>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</si>
  <si>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</si>
  <si>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</si>
  <si>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</si>
  <si>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</si>
  <si>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</si>
  <si>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</si>
  <si>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</si>
  <si>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</si>
  <si>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</si>
  <si>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</si>
  <si>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</si>
  <si>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</si>
  <si>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</si>
  <si>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</si>
  <si>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</si>
  <si>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</si>
  <si>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</si>
  <si>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</si>
  <si>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</si>
  <si>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</si>
  <si>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</si>
  <si>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</si>
  <si>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</si>
  <si>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</si>
  <si>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</si>
  <si>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</si>
  <si>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</si>
  <si>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</si>
  <si>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</si>
  <si>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</si>
  <si>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</si>
  <si>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</si>
  <si>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</si>
  <si>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</si>
  <si>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</si>
  <si>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</si>
  <si>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</si>
  <si>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</si>
  <si>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</si>
  <si>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</si>
  <si>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</si>
  <si>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</si>
  <si>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</si>
  <si>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</si>
  <si>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</si>
  <si>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</si>
  <si>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</si>
  <si>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</si>
  <si>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</si>
  <si>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</si>
  <si>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</si>
  <si>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</si>
  <si>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</si>
  <si>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</si>
  <si>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</si>
  <si>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</si>
  <si>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</si>
  <si>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</si>
  <si>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</si>
  <si>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</si>
  <si>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</si>
  <si>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</si>
  <si>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</si>
  <si>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</si>
  <si>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</si>
  <si>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</si>
  <si>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</si>
  <si>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</si>
  <si>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</si>
  <si>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</si>
  <si>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</si>
  <si>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</si>
  <si>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</si>
  <si>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</si>
  <si>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</si>
  <si>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</si>
  <si>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</si>
  <si>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</si>
  <si>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</si>
  <si>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</si>
  <si>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</si>
  <si>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</si>
  <si>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</si>
  <si>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</si>
  <si>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</si>
  <si>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</si>
  <si>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</si>
  <si>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</si>
  <si>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</si>
  <si>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</si>
  <si>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</si>
  <si>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</si>
  <si>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</si>
  <si>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</si>
  <si>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</si>
  <si>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</si>
  <si>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</si>
  <si>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</si>
  <si>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</si>
  <si>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</si>
  <si>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</si>
  <si>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</si>
  <si>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</si>
  <si>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</si>
  <si>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</si>
  <si>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</si>
  <si>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</si>
  <si>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</si>
  <si>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</si>
  <si>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</si>
  <si>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</si>
  <si>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</si>
  <si>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</si>
  <si>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</si>
  <si>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</si>
  <si>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</si>
  <si>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</si>
  <si>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</si>
  <si>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</si>
  <si>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</si>
  <si>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</si>
  <si>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</si>
  <si>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</si>
  <si>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</si>
  <si>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</si>
  <si>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</si>
  <si>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</si>
  <si>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</si>
  <si>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</si>
  <si>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</si>
  <si>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</si>
  <si>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</si>
  <si>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</si>
  <si>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</si>
  <si>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</si>
  <si>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</si>
  <si>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</si>
  <si>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</si>
  <si>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</si>
  <si>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</si>
  <si>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</si>
  <si>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</si>
  <si>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</si>
  <si>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</si>
  <si>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</si>
  <si>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</si>
  <si>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</si>
  <si>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</si>
  <si>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</si>
  <si>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</si>
  <si>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</si>
  <si>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</si>
  <si>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</si>
  <si>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</si>
  <si>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</si>
  <si>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</si>
  <si>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</si>
  <si>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</si>
  <si>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</si>
  <si>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</si>
  <si>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</si>
  <si>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</si>
  <si>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</si>
  <si>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</si>
  <si>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</si>
  <si>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</si>
  <si>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</si>
  <si>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</si>
  <si>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</si>
  <si>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</si>
  <si>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</si>
  <si>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</si>
  <si>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</si>
  <si>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</si>
  <si>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</si>
  <si>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</si>
  <si>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</si>
  <si>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</si>
  <si>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</si>
  <si>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</si>
  <si>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</si>
  <si>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</si>
  <si>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</si>
  <si>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</si>
  <si>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</si>
  <si>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</si>
  <si>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</si>
  <si>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</si>
  <si>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</si>
  <si>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</si>
  <si>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</si>
  <si>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</si>
  <si>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</si>
  <si>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</si>
  <si>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</si>
  <si>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</si>
  <si>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</si>
  <si>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</si>
  <si>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</si>
  <si>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</si>
  <si>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</si>
  <si>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</si>
  <si>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</si>
  <si>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</si>
  <si>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</si>
  <si>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</si>
  <si>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</si>
  <si>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</si>
  <si>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</si>
  <si>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</si>
  <si>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</si>
  <si>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</si>
  <si>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</si>
  <si>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</si>
  <si>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</si>
  <si>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</si>
  <si>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</si>
  <si>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</si>
  <si>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</si>
  <si>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</si>
  <si>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</si>
  <si>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</si>
  <si>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</si>
  <si>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</si>
  <si>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</si>
  <si>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</si>
  <si>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</si>
  <si>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</si>
  <si>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</si>
  <si>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</si>
  <si>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</si>
  <si>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</si>
  <si>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</si>
  <si>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</si>
  <si>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</si>
  <si>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</si>
  <si>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</si>
  <si>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</si>
  <si>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</si>
  <si>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</si>
  <si>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</si>
  <si>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</si>
  <si>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</si>
  <si>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</si>
  <si>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</si>
  <si>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</si>
  <si>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</si>
  <si>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</si>
  <si>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</si>
  <si>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</si>
  <si>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</si>
  <si>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</si>
  <si>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</si>
  <si>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</si>
  <si>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</si>
  <si>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</si>
  <si>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</si>
  <si>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</si>
  <si>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</si>
  <si>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</si>
  <si>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</si>
  <si>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</si>
  <si>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</si>
  <si>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</si>
  <si>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</si>
  <si>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</si>
  <si>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</si>
  <si>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</si>
  <si>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</si>
  <si>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</si>
  <si>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</si>
  <si>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</si>
  <si>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</si>
  <si>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</si>
  <si>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</si>
  <si>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</si>
  <si>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</si>
  <si>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</si>
  <si>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</si>
  <si>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</si>
  <si>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</si>
  <si>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</si>
  <si>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</si>
  <si>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</si>
  <si>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</si>
  <si>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</si>
  <si>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</si>
  <si>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</si>
  <si>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</si>
  <si>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</si>
  <si>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</si>
  <si>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</si>
  <si>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</si>
  <si>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</si>
  <si>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</si>
  <si>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</si>
  <si>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</si>
  <si>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</si>
  <si>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</si>
  <si>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</si>
  <si>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</si>
  <si>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</si>
  <si>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</si>
  <si>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</si>
  <si>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</si>
  <si>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</si>
  <si>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</si>
  <si>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</si>
  <si>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</si>
  <si>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</si>
  <si>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</si>
  <si>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</si>
  <si>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</si>
  <si>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</si>
  <si>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</si>
  <si>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</si>
  <si>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</si>
  <si>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</si>
  <si>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</si>
  <si>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</si>
  <si>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</si>
  <si>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</si>
  <si>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</si>
  <si>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</si>
  <si>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</si>
  <si>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</si>
  <si>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</si>
  <si>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</si>
  <si>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</si>
  <si>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</si>
  <si>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</si>
  <si>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</si>
  <si>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</si>
  <si>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</si>
  <si>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</si>
  <si>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</si>
  <si>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</si>
  <si>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</si>
  <si>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</si>
  <si>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</si>
  <si>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</si>
  <si>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</si>
  <si>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</si>
  <si>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</si>
  <si>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</si>
  <si>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</si>
  <si>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</si>
  <si>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</si>
  <si>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</si>
  <si>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</si>
  <si>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</si>
  <si>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</si>
  <si>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</si>
  <si>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</si>
  <si>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</si>
  <si>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</si>
  <si>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</si>
  <si>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</si>
  <si>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</si>
  <si>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</si>
  <si>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</si>
  <si>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</si>
  <si>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</si>
  <si>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</si>
  <si>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</si>
  <si>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</si>
  <si>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</si>
  <si>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</si>
  <si>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</si>
  <si>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</si>
  <si>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</si>
  <si>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</si>
  <si>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</si>
  <si>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</si>
  <si>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</si>
  <si>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</si>
  <si>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</si>
  <si>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</si>
  <si>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</si>
  <si>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</si>
  <si>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</si>
  <si>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</si>
  <si>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</si>
  <si>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</si>
  <si>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</si>
  <si>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</si>
  <si>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</si>
  <si>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</si>
  <si>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</si>
  <si>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</si>
  <si>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</si>
  <si>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</si>
  <si>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</si>
  <si>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</si>
  <si>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</si>
  <si>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</si>
  <si>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</si>
  <si>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</si>
  <si>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</si>
  <si>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</si>
  <si>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</si>
  <si>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</si>
  <si>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</si>
  <si>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</si>
  <si>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</si>
  <si>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</si>
  <si>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</si>
  <si>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</si>
  <si>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</si>
  <si>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</si>
  <si>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</si>
  <si>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</si>
  <si>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</si>
  <si>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</si>
  <si>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</si>
  <si>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</si>
  <si>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</si>
  <si>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</si>
  <si>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</si>
  <si>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</si>
  <si>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</si>
  <si>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</si>
  <si>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</si>
  <si>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</si>
  <si>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</si>
  <si>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</si>
  <si>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</si>
  <si>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</si>
  <si>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</si>
  <si>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</si>
  <si>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</si>
  <si>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</si>
  <si>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</si>
  <si>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</si>
  <si>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</si>
  <si>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</si>
  <si>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</si>
  <si>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</si>
  <si>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</si>
  <si>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</si>
  <si>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</si>
  <si>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</si>
  <si>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</si>
  <si>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</si>
  <si>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</si>
  <si>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</si>
  <si>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</si>
  <si>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</si>
  <si>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</si>
  <si>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</si>
  <si>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</si>
  <si>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</si>
  <si>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</si>
  <si>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</si>
  <si>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</si>
  <si>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</si>
  <si>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</si>
  <si>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</si>
  <si>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</si>
  <si>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</si>
  <si>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</si>
  <si>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</si>
  <si>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</si>
  <si>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</si>
  <si>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</si>
  <si>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</si>
  <si>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</si>
  <si>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</si>
  <si>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</si>
  <si>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</si>
  <si>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</si>
  <si>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</si>
  <si>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</si>
  <si>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</si>
  <si>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</si>
  <si>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</si>
  <si>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</si>
  <si>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</si>
  <si>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</si>
  <si>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</si>
  <si>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</si>
  <si>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</si>
  <si>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</si>
  <si>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</si>
  <si>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</si>
  <si>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</si>
  <si>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</si>
  <si>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</si>
  <si>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</si>
  <si>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</si>
  <si>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</si>
  <si>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</si>
  <si>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</si>
  <si>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</si>
  <si>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</si>
  <si>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</si>
  <si>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</si>
  <si>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</si>
  <si>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</si>
  <si>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</si>
  <si>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</si>
  <si>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</si>
  <si>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</si>
  <si>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</si>
  <si>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</si>
  <si>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</si>
  <si>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</si>
  <si>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</si>
  <si>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</si>
  <si>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</si>
  <si>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</si>
  <si>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</si>
  <si>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</si>
  <si>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</si>
  <si>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</si>
  <si>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</si>
  <si>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</si>
  <si>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</si>
  <si>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</si>
  <si>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</si>
  <si>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</si>
  <si>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</si>
  <si>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</si>
  <si>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</si>
  <si>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</si>
  <si>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</si>
  <si>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</si>
  <si>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</si>
  <si>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</si>
  <si>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</si>
  <si>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</si>
  <si>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</si>
  <si>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</si>
  <si>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</si>
  <si>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</si>
  <si>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</si>
  <si>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</si>
  <si>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</si>
  <si>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</si>
  <si>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</si>
  <si>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</si>
  <si>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</si>
  <si>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</si>
  <si>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</si>
  <si>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</si>
  <si>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</si>
  <si>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</si>
  <si>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</si>
  <si>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</si>
  <si>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</si>
  <si>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</si>
  <si>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</si>
  <si>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</si>
  <si>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</si>
  <si>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</si>
  <si>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</si>
  <si>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</si>
  <si>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</si>
  <si>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</si>
  <si>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</si>
  <si>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</si>
  <si>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</si>
  <si>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</si>
  <si>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</si>
  <si>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</si>
  <si>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</si>
  <si>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</si>
  <si>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</si>
  <si>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</si>
  <si>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</si>
  <si>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</si>
  <si>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</si>
  <si>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</si>
  <si>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</si>
  <si>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</si>
  <si>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</si>
  <si>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</si>
  <si>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</si>
  <si>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</si>
  <si>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</si>
  <si>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</si>
  <si>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</si>
  <si>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</si>
  <si>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</si>
  <si>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</si>
  <si>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</si>
  <si>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</si>
  <si>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</si>
  <si>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</si>
  <si>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</si>
  <si>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</si>
  <si>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</si>
  <si>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</si>
  <si>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</si>
  <si>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</si>
  <si>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</si>
  <si>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</si>
  <si>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</si>
  <si>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</si>
  <si>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</si>
  <si>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</si>
  <si>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</si>
  <si>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</si>
  <si>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</si>
  <si>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</si>
  <si>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</si>
  <si>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</si>
  <si>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</si>
  <si>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</si>
  <si>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</si>
  <si>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</si>
  <si>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</si>
  <si>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</si>
  <si>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</si>
  <si>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</si>
  <si>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</si>
  <si>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</si>
  <si>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</si>
  <si>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</si>
  <si>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</si>
  <si>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</si>
  <si>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</si>
  <si>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</si>
  <si>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</si>
  <si>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</si>
  <si>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</si>
  <si>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</si>
  <si>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</si>
  <si>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</si>
  <si>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</si>
  <si>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</si>
  <si>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</si>
  <si>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</si>
  <si>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</si>
  <si>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</si>
  <si>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</si>
  <si>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</si>
  <si>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</si>
  <si>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</si>
  <si>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</si>
  <si>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</si>
  <si>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</si>
  <si>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</si>
  <si>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</si>
  <si>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</si>
  <si>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</si>
  <si>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</si>
  <si>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</si>
  <si>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</si>
  <si>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</si>
  <si>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</si>
  <si>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</si>
  <si>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</si>
  <si>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</si>
  <si>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</si>
  <si>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</si>
  <si>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</si>
  <si>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</si>
  <si>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</si>
  <si>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</si>
  <si>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</si>
  <si>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</si>
  <si>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</si>
  <si>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</si>
  <si>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</si>
  <si>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</si>
  <si>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</si>
  <si>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</si>
  <si>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</si>
  <si>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</si>
  <si>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</si>
  <si>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</si>
  <si>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</si>
  <si>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</si>
  <si>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</si>
  <si>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</si>
  <si>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</si>
  <si>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</si>
  <si>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</si>
  <si>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</si>
  <si>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</si>
  <si>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</si>
  <si>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</si>
  <si>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</si>
  <si>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</si>
  <si>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</si>
  <si>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</si>
  <si>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</si>
  <si>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</si>
  <si>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</si>
  <si>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</si>
  <si>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</si>
  <si>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</si>
  <si>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</si>
  <si>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</si>
  <si>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</si>
  <si>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</si>
  <si>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</si>
  <si>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</si>
  <si>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</si>
  <si>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</si>
  <si>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</si>
  <si>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</si>
  <si>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</si>
  <si>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</si>
  <si>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</si>
  <si>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</si>
  <si>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</si>
  <si>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</si>
  <si>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</si>
  <si>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</si>
  <si>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</si>
  <si>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</si>
  <si>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</si>
  <si>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</si>
  <si>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</si>
  <si>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</si>
  <si>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</si>
  <si>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</si>
  <si>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</si>
  <si>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</si>
  <si>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</si>
  <si>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</si>
  <si>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</si>
  <si>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</si>
  <si>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</si>
  <si>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</si>
  <si>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</si>
  <si>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</si>
  <si>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</si>
  <si>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</si>
  <si>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</si>
  <si>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</si>
  <si>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</si>
  <si>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</si>
  <si>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</si>
  <si>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</si>
  <si>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</si>
  <si>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</si>
  <si>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</si>
  <si>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</si>
  <si>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</si>
  <si>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</si>
  <si>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</si>
  <si>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</si>
  <si>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</si>
  <si>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</si>
  <si>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</si>
  <si>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</si>
  <si>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</si>
  <si>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</si>
  <si>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</si>
  <si>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</si>
  <si>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</si>
  <si>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</si>
  <si>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</si>
  <si>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</si>
  <si>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</si>
  <si>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</si>
  <si>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</si>
  <si>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</si>
  <si>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</si>
  <si>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</si>
  <si>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</si>
  <si>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</si>
  <si>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</si>
  <si>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</si>
  <si>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</si>
  <si>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</si>
  <si>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</si>
  <si>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</si>
  <si>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</si>
  <si>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</si>
  <si>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</si>
  <si>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</si>
  <si>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</si>
  <si>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</si>
  <si>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</si>
  <si>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</si>
  <si>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</si>
  <si>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</si>
  <si>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</si>
  <si>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</si>
  <si>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</si>
  <si>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</si>
  <si>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</si>
  <si>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</si>
  <si>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</si>
  <si>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</si>
  <si>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</si>
  <si>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</si>
  <si>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</si>
  <si>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</si>
  <si>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</si>
  <si>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</si>
  <si>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</si>
  <si>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</si>
  <si>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</si>
  <si>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</si>
  <si>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</si>
  <si>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</si>
  <si>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</si>
  <si>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</si>
  <si>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</si>
  <si>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</si>
  <si>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</si>
  <si>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</si>
  <si>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</si>
  <si>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</si>
  <si>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</si>
  <si>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</si>
  <si>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</si>
  <si>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</si>
  <si>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</si>
  <si>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</si>
  <si>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</si>
  <si>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</si>
  <si>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</si>
  <si>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</si>
  <si>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</si>
  <si>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</si>
  <si>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</si>
  <si>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</si>
  <si>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</si>
  <si>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</si>
  <si>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</si>
  <si>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</si>
  <si>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</si>
  <si>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</si>
  <si>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</si>
  <si>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</si>
  <si>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</si>
  <si>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</si>
  <si>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</si>
  <si>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</si>
  <si>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</si>
  <si>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</si>
  <si>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</si>
  <si>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</si>
  <si>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</si>
  <si>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</si>
  <si>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</si>
  <si>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</si>
  <si>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</si>
  <si>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</si>
  <si>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</si>
  <si>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</si>
  <si>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</si>
  <si>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</si>
  <si>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</si>
  <si>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</si>
  <si>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</si>
  <si>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</si>
  <si>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</si>
  <si>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</si>
  <si>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</si>
  <si>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</si>
  <si>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</si>
  <si>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</si>
  <si>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</si>
  <si>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</si>
  <si>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</si>
  <si>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</si>
  <si>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</si>
  <si>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</si>
  <si>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</si>
  <si>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</si>
  <si>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</si>
  <si>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</si>
  <si>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</si>
  <si>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</si>
  <si>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</si>
  <si>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</si>
  <si>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</si>
  <si>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</si>
  <si>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</si>
  <si>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</si>
  <si>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</si>
  <si>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</si>
  <si>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</si>
  <si>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</si>
  <si>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</si>
  <si>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</si>
  <si>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</si>
  <si>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</si>
  <si>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</si>
  <si>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</si>
  <si>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</si>
  <si>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</si>
  <si>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</si>
  <si>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</si>
  <si>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</si>
  <si>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</si>
  <si>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</si>
  <si>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</si>
  <si>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</si>
  <si>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</si>
  <si>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</si>
  <si>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</si>
  <si>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</si>
  <si>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</si>
  <si>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</si>
  <si>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</si>
  <si>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</si>
  <si>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</si>
  <si>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</si>
  <si>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</si>
  <si>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</si>
  <si>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</si>
  <si>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</si>
  <si>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</si>
  <si>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</si>
  <si>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</si>
  <si>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</si>
  <si>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</si>
  <si>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</si>
  <si>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</si>
  <si>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</si>
  <si>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</si>
  <si>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</si>
  <si>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</si>
  <si>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</si>
  <si>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</si>
  <si>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</si>
  <si>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</si>
  <si>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</si>
  <si>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</si>
  <si>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</si>
  <si>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</si>
  <si>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</si>
  <si>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</si>
  <si>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</si>
  <si>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</si>
  <si>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</si>
  <si>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</si>
  <si>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</si>
  <si>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</si>
  <si>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</si>
  <si>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</si>
  <si>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</si>
  <si>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</si>
  <si>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</si>
  <si>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</si>
  <si>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</si>
  <si>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</si>
  <si>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</si>
  <si>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</si>
  <si>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</si>
  <si>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</si>
  <si>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</si>
  <si>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</si>
  <si>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</si>
  <si>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</si>
  <si>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</si>
  <si>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</si>
  <si>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</si>
  <si>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</si>
  <si>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</si>
  <si>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</si>
  <si>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</si>
  <si>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</si>
  <si>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</si>
  <si>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</si>
  <si>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</si>
  <si>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</si>
  <si>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</si>
  <si>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</si>
  <si>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</si>
  <si>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</si>
  <si>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</si>
  <si>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</si>
  <si>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</si>
  <si>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</si>
  <si>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</si>
  <si>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</si>
  <si>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</si>
  <si>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</si>
  <si>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</si>
  <si>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</si>
  <si>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</si>
  <si>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</si>
  <si>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</si>
  <si>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</si>
  <si>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</si>
  <si>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</si>
  <si>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</si>
  <si>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</si>
  <si>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</si>
  <si>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</si>
  <si>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</si>
  <si>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</si>
  <si>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</si>
  <si>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</si>
  <si>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</si>
  <si>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</si>
  <si>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</si>
  <si>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</si>
  <si>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</si>
  <si>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</si>
  <si>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</si>
  <si>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</si>
  <si>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</si>
  <si>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</si>
  <si>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</si>
  <si>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</si>
  <si>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</si>
  <si>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</si>
  <si>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</si>
  <si>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</si>
  <si>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</si>
  <si>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</si>
  <si>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</si>
  <si>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</si>
  <si>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</si>
  <si>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</si>
  <si>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</si>
  <si>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</si>
  <si>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</si>
  <si>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</si>
  <si>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</si>
  <si>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</si>
  <si>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</si>
  <si>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</si>
  <si>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</si>
  <si>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</si>
  <si>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</si>
  <si>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</si>
  <si>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</si>
  <si>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</si>
  <si>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</si>
  <si>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</si>
  <si>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</si>
  <si>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</si>
  <si>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</si>
  <si>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</si>
  <si>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</si>
  <si>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</si>
  <si>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</si>
  <si>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</si>
  <si>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</si>
  <si>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</si>
  <si>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</si>
  <si>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</si>
  <si>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</si>
  <si>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</si>
  <si>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</si>
  <si>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</si>
  <si>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</si>
  <si>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</si>
  <si>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</si>
  <si>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</si>
  <si>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</si>
  <si>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</si>
  <si>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</si>
  <si>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</si>
  <si>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</si>
  <si>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</si>
  <si>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</si>
  <si>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</si>
  <si>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</si>
  <si>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</si>
  <si>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</si>
  <si>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</si>
  <si>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</si>
  <si>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</si>
  <si>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</si>
  <si>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</si>
  <si>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</si>
  <si>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</si>
  <si>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</si>
  <si>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</si>
  <si>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</si>
  <si>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</si>
  <si>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</si>
  <si>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</si>
  <si>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</si>
  <si>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</si>
  <si>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</si>
  <si>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</si>
  <si>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</si>
  <si>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</si>
  <si>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</si>
  <si>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</si>
  <si>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</si>
  <si>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</si>
  <si>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</si>
  <si>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</si>
  <si>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</si>
  <si>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</si>
  <si>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</si>
  <si>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</si>
  <si>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</si>
  <si>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</si>
  <si>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</si>
  <si>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</si>
  <si>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</si>
  <si>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</si>
  <si>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</si>
  <si>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</si>
  <si>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</si>
  <si>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</si>
  <si>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</si>
  <si>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</si>
  <si>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</si>
  <si>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</si>
  <si>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</si>
  <si>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</si>
  <si>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</si>
  <si>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</si>
  <si>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</si>
  <si>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</si>
  <si>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</si>
  <si>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</si>
  <si>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</si>
  <si>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</si>
  <si>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</si>
  <si>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</si>
  <si>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</si>
  <si>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</si>
  <si>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</si>
  <si>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</si>
  <si>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</si>
  <si>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</si>
  <si>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</si>
  <si>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</si>
  <si>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</si>
  <si>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</si>
  <si>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</si>
  <si>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</si>
  <si>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</si>
  <si>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</si>
  <si>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</si>
  <si>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</si>
  <si>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</si>
  <si>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</si>
  <si>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</si>
  <si>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</si>
  <si>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</si>
  <si>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</si>
  <si>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</si>
  <si>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</si>
  <si>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</si>
  <si>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</si>
  <si>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</si>
  <si>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</si>
  <si>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</si>
  <si>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</si>
  <si>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</si>
  <si>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</si>
  <si>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</si>
  <si>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</si>
  <si>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</si>
  <si>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</si>
  <si>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</si>
  <si>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</si>
  <si>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</si>
  <si>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</si>
  <si>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</si>
  <si>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</si>
  <si>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</si>
  <si>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</si>
  <si>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</si>
  <si>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</si>
  <si>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</si>
  <si>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</si>
  <si>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</si>
  <si>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</si>
  <si>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</si>
  <si>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</si>
  <si>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</si>
  <si>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</si>
  <si>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</si>
  <si>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</si>
  <si>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</si>
  <si>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</si>
  <si>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</si>
  <si>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</si>
  <si>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</si>
  <si>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</si>
  <si>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</si>
  <si>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</si>
  <si>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</si>
  <si>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</si>
  <si>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</si>
  <si>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</si>
  <si>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</si>
  <si>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</si>
  <si>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</si>
  <si>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</si>
  <si>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</si>
  <si>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</si>
  <si>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</si>
  <si>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</si>
  <si>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</si>
  <si>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</si>
  <si>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</si>
  <si>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</si>
  <si>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</si>
  <si>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</si>
  <si>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</si>
  <si>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</si>
  <si>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</si>
  <si>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</si>
  <si>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</si>
  <si>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</si>
  <si>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</si>
  <si>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</si>
  <si>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</si>
  <si>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</si>
  <si>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</si>
  <si>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</si>
  <si>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</si>
  <si>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</si>
  <si>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</si>
  <si>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</si>
  <si>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</si>
  <si>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</si>
  <si>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</si>
  <si>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</si>
  <si>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</si>
  <si>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</si>
  <si>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</si>
  <si>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</si>
  <si>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</si>
  <si>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</si>
  <si>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</si>
  <si>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</si>
  <si>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</si>
  <si>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</si>
  <si>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</si>
  <si>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</si>
  <si>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</si>
  <si>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</si>
  <si>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</si>
  <si>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</si>
  <si>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</si>
  <si>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</si>
  <si>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</si>
  <si>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</si>
  <si>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</si>
  <si>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</si>
  <si>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</si>
  <si>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</si>
  <si>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</si>
  <si>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</si>
  <si>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</si>
  <si>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</si>
  <si>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</si>
  <si>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</si>
  <si>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</si>
  <si>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</si>
  <si>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</si>
  <si>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</si>
  <si>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</si>
  <si>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</si>
  <si>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</si>
  <si>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</si>
  <si>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</si>
  <si>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</si>
  <si>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</si>
  <si>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</si>
  <si>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</si>
  <si>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</si>
  <si>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</si>
  <si>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</si>
  <si>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</si>
  <si>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</si>
  <si>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</si>
  <si>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</si>
  <si>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</si>
  <si>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</si>
  <si>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</si>
  <si>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</si>
  <si>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</si>
  <si>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</si>
  <si>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</si>
  <si>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</si>
  <si>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</si>
  <si>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</si>
  <si>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</si>
  <si>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</si>
  <si>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</si>
  <si>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</si>
  <si>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</si>
  <si>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</si>
  <si>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</si>
  <si>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</si>
  <si>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</si>
  <si>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</si>
  <si>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</si>
  <si>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</si>
  <si>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</si>
  <si>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</si>
  <si>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</si>
  <si>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</si>
  <si>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</si>
  <si>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</si>
  <si>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</si>
  <si>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</si>
  <si>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</si>
  <si>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</si>
  <si>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</si>
  <si>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</si>
  <si>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</si>
  <si>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</si>
  <si>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</si>
  <si>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</si>
  <si>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</si>
  <si>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</si>
  <si>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</si>
  <si>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</si>
  <si>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</si>
  <si>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</si>
  <si>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</si>
  <si>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</si>
  <si>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</si>
  <si>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</si>
  <si>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</si>
  <si>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</si>
  <si>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</si>
  <si>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</si>
  <si>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</si>
  <si>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</si>
  <si>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</si>
  <si>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</si>
  <si>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</si>
  <si>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</si>
  <si>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</si>
  <si>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</si>
  <si>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</si>
  <si>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</si>
  <si>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</si>
  <si>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</si>
  <si>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</si>
  <si>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</si>
  <si>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</si>
  <si>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</si>
  <si>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</si>
  <si>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</si>
  <si>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</si>
  <si>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</si>
  <si>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</si>
  <si>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</si>
  <si>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</si>
  <si>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</si>
  <si>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</si>
  <si>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</si>
  <si>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</si>
  <si>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</si>
  <si>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</si>
  <si>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</si>
  <si>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</si>
  <si>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</si>
  <si>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</si>
  <si>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</si>
  <si>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</si>
  <si>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</si>
  <si>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</si>
  <si>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</si>
  <si>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</si>
  <si>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</si>
  <si>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</si>
  <si>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</si>
  <si>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</si>
  <si>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</si>
  <si>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</si>
  <si>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</si>
  <si>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</si>
  <si>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</si>
  <si>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</si>
  <si>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</si>
  <si>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</si>
  <si>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</si>
  <si>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</si>
  <si>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</si>
  <si>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</si>
  <si>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</si>
  <si>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</si>
  <si>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</si>
  <si>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</si>
  <si>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</si>
  <si>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</si>
  <si>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</si>
  <si>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</si>
  <si>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</si>
  <si>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</si>
  <si>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</si>
  <si>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</si>
  <si>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</si>
  <si>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</si>
  <si>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</si>
  <si>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</si>
  <si>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</si>
  <si>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</si>
  <si>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</si>
  <si>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</si>
  <si>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</si>
  <si>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</si>
  <si>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</si>
  <si>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</si>
  <si>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</si>
  <si>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</si>
  <si>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</si>
  <si>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</si>
  <si>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</si>
  <si>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</si>
  <si>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</si>
  <si>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</si>
  <si>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</si>
  <si>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</si>
  <si>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</si>
  <si>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</si>
  <si>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</si>
  <si>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</si>
  <si>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</si>
  <si>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</si>
  <si>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</si>
  <si>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</si>
  <si>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</si>
  <si>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</si>
  <si>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</si>
  <si>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</si>
  <si>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</si>
  <si>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</si>
  <si>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</si>
  <si>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</si>
  <si>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</si>
  <si>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</si>
  <si>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</si>
  <si>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</si>
  <si>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</si>
  <si>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</si>
  <si>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</si>
  <si>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</si>
  <si>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</si>
  <si>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</si>
  <si>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</si>
  <si>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</si>
  <si>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</si>
  <si>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</si>
  <si>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</si>
  <si>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</si>
  <si>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</si>
  <si>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</si>
  <si>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</si>
  <si>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</si>
  <si>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</si>
  <si>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</si>
  <si>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</si>
  <si>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</si>
  <si>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</si>
  <si>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</si>
  <si>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</si>
  <si>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</si>
  <si>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</si>
  <si>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</si>
  <si>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</si>
  <si>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</si>
  <si>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</si>
  <si>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</si>
  <si>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</si>
  <si>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</si>
  <si>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</si>
  <si>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</si>
  <si>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</si>
  <si>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</si>
  <si>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</si>
  <si>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</si>
  <si>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</si>
  <si>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</si>
  <si>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</si>
  <si>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</si>
  <si>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</si>
  <si>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</si>
  <si>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</si>
  <si>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</si>
  <si>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</si>
  <si>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</si>
  <si>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</si>
  <si>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</si>
  <si>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</si>
  <si>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</si>
  <si>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</si>
  <si>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</si>
  <si>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</si>
  <si>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</si>
  <si>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</si>
  <si>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</si>
  <si>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</si>
  <si>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</si>
  <si>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</si>
  <si>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</si>
  <si>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</si>
  <si>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</si>
  <si>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</si>
  <si>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</si>
  <si>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</si>
  <si>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</si>
  <si>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</si>
  <si>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</si>
  <si>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</si>
  <si>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</si>
  <si>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</si>
  <si>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</si>
  <si>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</si>
  <si>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</si>
  <si>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</si>
  <si>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</si>
  <si>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</si>
  <si>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</si>
  <si>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</si>
  <si>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</si>
  <si>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</si>
  <si>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</si>
  <si>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</si>
  <si>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</si>
  <si>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</si>
  <si>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</si>
  <si>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</si>
  <si>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</si>
  <si>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</si>
  <si>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</si>
  <si>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</si>
  <si>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</si>
  <si>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</si>
  <si>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</si>
  <si>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</si>
  <si>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</si>
  <si>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</si>
  <si>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</si>
  <si>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</si>
  <si>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</si>
  <si>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</si>
  <si>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</si>
  <si>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</si>
  <si>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</si>
  <si>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</si>
  <si>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</si>
  <si>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</si>
  <si>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</si>
  <si>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</si>
  <si>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</si>
  <si>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</si>
  <si>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</si>
  <si>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</si>
  <si>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</si>
  <si>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</si>
  <si>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</si>
  <si>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</si>
  <si>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</si>
  <si>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</si>
  <si>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</si>
  <si>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</si>
  <si>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</si>
  <si>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</si>
  <si>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</si>
  <si>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</si>
  <si>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</si>
  <si>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</si>
  <si>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</si>
  <si>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</si>
  <si>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</si>
  <si>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</si>
  <si>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</si>
  <si>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</si>
  <si>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</si>
  <si>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</si>
  <si>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</si>
  <si>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</si>
  <si>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</si>
  <si>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</si>
  <si>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</si>
  <si>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</si>
  <si>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</si>
  <si>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</si>
  <si>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</si>
  <si>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</si>
  <si>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</si>
  <si>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</si>
  <si>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</si>
  <si>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</si>
  <si>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</si>
  <si>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</si>
  <si>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</si>
  <si>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</si>
  <si>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</si>
  <si>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</si>
  <si>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</si>
  <si>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</si>
  <si>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</si>
  <si>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</si>
  <si>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</si>
  <si>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</si>
  <si>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</si>
  <si>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</si>
  <si>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</si>
  <si>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</si>
  <si>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</si>
  <si>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</si>
  <si>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</si>
  <si>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</si>
  <si>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</si>
  <si>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</si>
  <si>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</si>
  <si>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</si>
  <si>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</si>
  <si>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</si>
  <si>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</si>
  <si>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</si>
  <si>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</si>
  <si>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</si>
  <si>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</si>
  <si>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</si>
  <si>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</si>
  <si>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</si>
  <si>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</si>
  <si>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</si>
  <si>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</si>
  <si>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</si>
  <si>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</si>
  <si>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</si>
  <si>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</si>
  <si>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</si>
  <si>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</si>
  <si>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</si>
  <si>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</si>
  <si>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</si>
  <si>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</si>
  <si>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</si>
  <si>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</si>
  <si>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</si>
  <si>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</si>
  <si>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</si>
  <si>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</si>
  <si>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</si>
  <si>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</si>
  <si>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</si>
  <si>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</si>
  <si>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</si>
  <si>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</si>
  <si>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</si>
  <si>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</si>
  <si>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</si>
  <si>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</si>
  <si>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</si>
  <si>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</si>
  <si>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</si>
  <si>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</si>
  <si>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</si>
  <si>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</si>
  <si>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</si>
  <si>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</si>
  <si>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</si>
  <si>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</si>
  <si>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</si>
  <si>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</si>
  <si>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</si>
  <si>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</si>
  <si>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</si>
  <si>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</si>
  <si>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</si>
  <si>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</si>
  <si>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</si>
  <si>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</si>
  <si>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</si>
  <si>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</si>
  <si>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</si>
  <si>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</si>
  <si>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</si>
  <si>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</si>
  <si>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</si>
  <si>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</si>
  <si>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</si>
  <si>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</si>
  <si>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</si>
  <si>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</si>
  <si>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</si>
  <si>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</si>
  <si>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</si>
  <si>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</si>
  <si>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</si>
  <si>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</si>
  <si>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</si>
  <si>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</si>
  <si>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</si>
  <si>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</si>
  <si>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</si>
  <si>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</si>
  <si>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</si>
  <si>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</si>
  <si>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</si>
  <si>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</si>
  <si>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</si>
  <si>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</si>
  <si>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</si>
  <si>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</si>
  <si>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</si>
  <si>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</si>
  <si>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</si>
  <si>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</si>
  <si>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</si>
  <si>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</si>
  <si>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</si>
  <si>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</si>
  <si>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</si>
  <si>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</si>
  <si>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</si>
  <si>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</si>
  <si>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</si>
  <si>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</si>
  <si>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</si>
  <si>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</si>
  <si>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</si>
  <si>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</si>
  <si>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</si>
  <si>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</si>
  <si>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</si>
  <si>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</si>
  <si>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</si>
  <si>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</si>
  <si>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</si>
  <si>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</si>
  <si>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</si>
  <si>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</si>
  <si>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</si>
  <si>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</si>
  <si>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</si>
  <si>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</si>
  <si>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</si>
  <si>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</si>
  <si>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</si>
  <si>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</si>
  <si>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</si>
  <si>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</si>
  <si>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</si>
  <si>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</si>
  <si>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</si>
  <si>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</si>
  <si>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</si>
  <si>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</si>
  <si>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</si>
  <si>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</si>
  <si>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</si>
  <si>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</si>
  <si>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</si>
  <si>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</si>
  <si>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</si>
  <si>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</si>
  <si>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</si>
  <si>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</si>
  <si>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</si>
  <si>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</si>
  <si>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</si>
  <si>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</si>
  <si>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</si>
  <si>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</si>
  <si>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</si>
  <si>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</si>
  <si>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</si>
  <si>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</si>
  <si>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</si>
  <si>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</si>
  <si>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</si>
  <si>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</si>
  <si>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</si>
  <si>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</si>
  <si>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</si>
  <si>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</si>
  <si>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</si>
  <si>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</si>
  <si>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</si>
  <si>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</si>
  <si>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</si>
  <si>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</si>
  <si>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</si>
  <si>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</si>
  <si>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</si>
  <si>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</si>
  <si>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</si>
  <si>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</si>
  <si>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</si>
  <si>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</si>
  <si>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</si>
  <si>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</si>
  <si>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</si>
  <si>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</si>
  <si>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</si>
  <si>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</si>
  <si>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</si>
  <si>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</si>
  <si>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</si>
  <si>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</si>
  <si>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</si>
  <si>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</si>
  <si>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</si>
  <si>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</si>
  <si>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</si>
  <si>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</si>
  <si>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</si>
  <si>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</si>
  <si>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</si>
  <si>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</si>
  <si>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</si>
  <si>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</si>
  <si>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</si>
  <si>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</si>
  <si>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</si>
  <si>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</si>
  <si>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</si>
  <si>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</si>
  <si>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</si>
  <si>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</si>
  <si>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</si>
  <si>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</si>
  <si>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</si>
  <si>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</si>
  <si>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</si>
  <si>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</si>
  <si>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</si>
  <si>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</si>
  <si>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</si>
  <si>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</si>
  <si>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</si>
  <si>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</si>
  <si>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</si>
  <si>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</si>
  <si>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</si>
  <si>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</si>
  <si>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</si>
  <si>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</si>
  <si>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</si>
  <si>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</si>
  <si>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</si>
  <si>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</si>
  <si>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</si>
  <si>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</si>
  <si>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</si>
  <si>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</si>
  <si>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</si>
  <si>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</si>
  <si>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</si>
  <si>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</si>
  <si>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</si>
  <si>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</si>
  <si>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</si>
  <si>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</si>
  <si>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</si>
  <si>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</si>
  <si>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</si>
  <si>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</si>
  <si>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</si>
  <si>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</si>
  <si>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</si>
  <si>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</si>
  <si>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</si>
  <si>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</si>
  <si>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</si>
  <si>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</si>
  <si>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</si>
  <si>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</si>
  <si>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</si>
  <si>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</si>
  <si>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</si>
  <si>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</si>
  <si>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</si>
  <si>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</si>
  <si>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</si>
  <si>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</si>
  <si>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</si>
  <si>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</si>
  <si>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</si>
  <si>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</si>
  <si>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</si>
  <si>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</si>
  <si>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</si>
  <si>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</si>
  <si>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</si>
  <si>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</si>
  <si>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</si>
  <si>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</si>
  <si>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</si>
  <si>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</si>
  <si>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</si>
  <si>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</si>
  <si>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</si>
  <si>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</si>
  <si>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</si>
  <si>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</si>
  <si>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</si>
  <si>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</si>
  <si>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</si>
  <si>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</si>
  <si>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</si>
  <si>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</si>
  <si>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</si>
  <si>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</si>
  <si>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</si>
  <si>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</si>
  <si>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</si>
  <si>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</si>
  <si>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</si>
  <si>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</si>
  <si>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</si>
  <si>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</si>
  <si>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</si>
  <si>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</si>
  <si>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</si>
  <si>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</si>
  <si>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</si>
  <si>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</si>
  <si>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</si>
  <si>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</si>
  <si>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</si>
  <si>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</si>
  <si>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</si>
  <si>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</si>
  <si>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</si>
  <si>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</si>
  <si>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</si>
  <si>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</si>
  <si>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</si>
  <si>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</si>
  <si>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</si>
  <si>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</si>
  <si>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</si>
  <si>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</si>
  <si>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</si>
  <si>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</si>
  <si>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</si>
  <si>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</si>
  <si>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</si>
  <si>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</si>
  <si>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</si>
  <si>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</si>
  <si>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</si>
  <si>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</si>
  <si>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</si>
  <si>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</si>
  <si>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</si>
  <si>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</si>
  <si>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</si>
  <si>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</si>
  <si>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</si>
  <si>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</si>
  <si>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</si>
  <si>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</si>
  <si>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</si>
  <si>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</si>
  <si>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</si>
  <si>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</si>
  <si>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</si>
  <si>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</si>
  <si>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</si>
  <si>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</si>
  <si>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</si>
  <si>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</si>
  <si>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</si>
  <si>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</si>
  <si>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</si>
  <si>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</si>
  <si>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</si>
  <si>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</si>
  <si>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</si>
  <si>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</si>
  <si>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</si>
  <si>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</si>
  <si>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</si>
  <si>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</si>
  <si>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</si>
  <si>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</si>
  <si>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</si>
  <si>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</si>
  <si>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</si>
  <si>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</si>
  <si>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</si>
  <si>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</si>
  <si>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</si>
  <si>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</si>
  <si>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</si>
  <si>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</si>
  <si>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</si>
  <si>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</si>
  <si>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</si>
  <si>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</si>
  <si>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</si>
  <si>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</si>
  <si>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</si>
  <si>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</si>
  <si>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</si>
  <si>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</si>
  <si>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</si>
  <si>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</si>
  <si>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</si>
  <si>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</si>
  <si>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</si>
  <si>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</si>
  <si>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</si>
  <si>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</si>
  <si>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</si>
  <si>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</si>
  <si>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</si>
  <si>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</si>
  <si>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</si>
  <si>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</si>
  <si>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</si>
  <si>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</si>
  <si>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</si>
  <si>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</si>
  <si>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</si>
  <si>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</si>
  <si>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</si>
  <si>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</si>
  <si>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</si>
  <si>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</si>
  <si>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</si>
  <si>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</si>
  <si>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</si>
  <si>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</si>
  <si>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</si>
  <si>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</si>
  <si>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</si>
  <si>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</si>
  <si>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</si>
  <si>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</si>
  <si>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</si>
  <si>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</si>
  <si>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</si>
  <si>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</si>
  <si>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</si>
  <si>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</si>
  <si>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</si>
  <si>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</si>
  <si>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</si>
  <si>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</si>
  <si>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</si>
  <si>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</si>
  <si>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</si>
  <si>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</si>
  <si>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</si>
  <si>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</si>
  <si>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</si>
  <si>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</si>
  <si>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</si>
  <si>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</si>
  <si>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</si>
  <si>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</si>
  <si>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</si>
  <si>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</si>
  <si>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</si>
  <si>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</si>
  <si>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</si>
  <si>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</si>
  <si>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</si>
  <si>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</si>
  <si>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</si>
  <si>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</si>
  <si>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</si>
  <si>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</si>
  <si>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</si>
  <si>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</si>
  <si>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</si>
  <si>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</si>
  <si>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</si>
  <si>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</si>
  <si>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</si>
  <si>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</si>
  <si>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</si>
  <si>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</si>
  <si>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</si>
  <si>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</si>
  <si>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</si>
  <si>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</si>
  <si>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</si>
  <si>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</si>
  <si>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</si>
  <si>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</si>
  <si>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</si>
  <si>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</si>
  <si>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</si>
  <si>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</si>
  <si>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</si>
  <si>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</si>
  <si>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</si>
  <si>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</si>
  <si>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</si>
  <si>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</si>
  <si>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</si>
  <si>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</si>
  <si>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</si>
  <si>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</si>
  <si>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</si>
  <si>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</si>
  <si>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</si>
  <si>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</si>
  <si>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</si>
  <si>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</si>
  <si>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</si>
  <si>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</si>
  <si>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</si>
  <si>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</si>
  <si>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</si>
  <si>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</si>
  <si>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</si>
  <si>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</si>
  <si>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</si>
  <si>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</si>
  <si>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</si>
  <si>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</si>
  <si>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</si>
  <si>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</si>
  <si>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</si>
  <si>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</si>
  <si>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</si>
  <si>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</si>
  <si>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</si>
  <si>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</si>
  <si>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</si>
  <si>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</si>
  <si>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</si>
  <si>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</si>
  <si>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</si>
  <si>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</si>
  <si>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</si>
  <si>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</si>
  <si>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</si>
  <si>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</si>
  <si>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</si>
  <si>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</si>
  <si>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</si>
  <si>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</si>
  <si>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</si>
  <si>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</si>
  <si>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</si>
  <si>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</si>
  <si>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</si>
  <si>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</si>
  <si>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</si>
  <si>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</si>
  <si>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</si>
  <si>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</si>
  <si>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</si>
  <si>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</si>
  <si>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</si>
  <si>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</si>
  <si>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</si>
  <si>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</si>
  <si>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</si>
  <si>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</si>
  <si>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</si>
  <si>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</si>
  <si>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</si>
  <si>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</si>
  <si>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</si>
  <si>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</si>
  <si>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</si>
  <si>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</si>
  <si>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</si>
  <si>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</si>
  <si>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</si>
  <si>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</si>
  <si>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</si>
  <si>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</si>
  <si>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</si>
  <si>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</si>
  <si>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</si>
  <si>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</si>
  <si>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</si>
  <si>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</si>
  <si>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</si>
  <si>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</si>
  <si>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</si>
  <si>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</si>
  <si>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</si>
  <si>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</si>
  <si>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</si>
  <si>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</si>
  <si>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</si>
  <si>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</si>
  <si>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</si>
  <si>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</si>
  <si>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</si>
  <si>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</si>
  <si>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</si>
  <si>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</si>
  <si>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</si>
  <si>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</si>
  <si>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</si>
  <si>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</si>
  <si>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</si>
  <si>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</si>
  <si>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</si>
  <si>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</si>
  <si>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</si>
  <si>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</si>
  <si>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</si>
  <si>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</si>
  <si>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</si>
  <si>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</si>
  <si>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</si>
  <si>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</si>
  <si>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</si>
  <si>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</si>
  <si>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</si>
  <si>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</si>
  <si>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</si>
  <si>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</si>
  <si>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</si>
  <si>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</si>
  <si>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</si>
  <si>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</si>
  <si>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</si>
  <si>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</si>
  <si>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</si>
  <si>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</si>
  <si>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</si>
  <si>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</si>
  <si>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</si>
  <si>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</si>
  <si>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</si>
  <si>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</si>
  <si>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</si>
  <si>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</si>
  <si>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</si>
  <si>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</si>
  <si>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</si>
  <si>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</si>
  <si>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</si>
  <si>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</si>
  <si>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</si>
  <si>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</si>
  <si>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</si>
  <si>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</si>
  <si>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</si>
  <si>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</si>
  <si>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</si>
  <si>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</si>
  <si>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</si>
  <si>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</si>
  <si>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</si>
  <si>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</si>
  <si>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</si>
  <si>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</si>
  <si>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</si>
  <si>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</si>
  <si>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</si>
  <si>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</si>
  <si>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</si>
  <si>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</si>
  <si>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</si>
  <si>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</si>
  <si>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</si>
  <si>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</si>
  <si>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</si>
  <si>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</si>
  <si>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</si>
  <si>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</si>
  <si>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</si>
  <si>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</si>
  <si>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</si>
  <si>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</si>
  <si>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</si>
  <si>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</si>
  <si>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</si>
  <si>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</si>
  <si>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</si>
  <si>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</si>
  <si>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</si>
  <si>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</si>
  <si>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</si>
  <si>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</si>
  <si>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</si>
  <si>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</si>
  <si>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</si>
  <si>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</si>
  <si>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</si>
  <si>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</si>
  <si>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</si>
  <si>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</si>
  <si>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</si>
  <si>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</si>
  <si>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</si>
  <si>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</si>
  <si>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</si>
  <si>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</si>
  <si>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</si>
  <si>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</si>
  <si>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</si>
  <si>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</si>
  <si>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</si>
  <si>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</si>
  <si>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</si>
  <si>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</si>
  <si>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</si>
  <si>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</si>
  <si>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</si>
  <si>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</si>
  <si>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</si>
  <si>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</si>
  <si>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</si>
  <si>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</si>
  <si>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</si>
  <si>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</si>
  <si>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</si>
  <si>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</si>
  <si>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</si>
  <si>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</si>
  <si>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</si>
  <si>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</si>
  <si>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</si>
  <si>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</si>
  <si>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</si>
  <si>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</si>
  <si>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</si>
  <si>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</si>
  <si>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</si>
  <si>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</si>
  <si>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</si>
  <si>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</si>
  <si>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</si>
  <si>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</si>
  <si>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</si>
  <si>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</si>
  <si>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</si>
  <si>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</si>
  <si>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</si>
  <si>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</si>
  <si>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</si>
  <si>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</si>
  <si>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</si>
  <si>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</si>
  <si>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</si>
  <si>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</si>
  <si>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</si>
  <si>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</si>
  <si>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</si>
  <si>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</si>
  <si>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</si>
  <si>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</si>
  <si>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</si>
  <si>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</si>
  <si>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</si>
  <si>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</si>
  <si>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</si>
  <si>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</si>
  <si>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</si>
  <si>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</si>
  <si>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</si>
  <si>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</si>
  <si>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</si>
  <si>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</si>
  <si>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</si>
  <si>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</si>
  <si>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</si>
  <si>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</si>
  <si>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</si>
  <si>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</si>
  <si>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</si>
  <si>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</si>
  <si>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</si>
  <si>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</si>
  <si>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</si>
  <si>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</si>
  <si>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</si>
  <si>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</si>
  <si>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</si>
  <si>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</si>
  <si>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</si>
  <si>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</si>
  <si>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</si>
  <si>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</si>
  <si>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</si>
  <si>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</si>
  <si>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</si>
  <si>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</si>
  <si>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</si>
  <si>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</si>
  <si>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</si>
  <si>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</si>
  <si>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</si>
  <si>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</si>
  <si>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</si>
  <si>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</si>
  <si>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</si>
  <si>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</si>
  <si>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</si>
  <si>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</si>
  <si>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</si>
  <si>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</si>
  <si>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</si>
  <si>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</si>
  <si>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</si>
  <si>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</si>
  <si>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</si>
  <si>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</si>
  <si>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</si>
  <si>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</si>
  <si>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</si>
  <si>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</si>
  <si>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</si>
  <si>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</si>
  <si>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</si>
  <si>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</si>
  <si>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</si>
  <si>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</si>
  <si>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</si>
  <si>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</si>
  <si>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</si>
  <si>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</si>
  <si>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</si>
  <si>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</si>
  <si>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</si>
  <si>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</si>
  <si>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</si>
  <si>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</si>
  <si>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</si>
  <si>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</si>
  <si>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</si>
  <si>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</si>
  <si>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</si>
  <si>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</si>
  <si>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</si>
  <si>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</si>
  <si>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</si>
  <si>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</si>
  <si>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</si>
  <si>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</si>
  <si>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</si>
  <si>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</si>
  <si>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</si>
  <si>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</si>
  <si>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</si>
  <si>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</si>
  <si>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</si>
  <si>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</si>
  <si>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</si>
  <si>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</si>
  <si>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</si>
  <si>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</si>
  <si>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</si>
  <si>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</si>
  <si>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</si>
  <si>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</si>
  <si>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</si>
  <si>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</si>
  <si>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</si>
  <si>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</si>
  <si>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</si>
  <si>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</si>
  <si>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</si>
  <si>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</si>
  <si>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</si>
  <si>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</si>
  <si>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</si>
  <si>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</si>
  <si>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</si>
  <si>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</si>
  <si>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</si>
  <si>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</si>
  <si>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</si>
  <si>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</si>
  <si>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</si>
  <si>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</si>
  <si>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</si>
  <si>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</si>
  <si>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</si>
  <si>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</si>
  <si>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</si>
  <si>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</si>
  <si>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</si>
  <si>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</si>
  <si>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</si>
  <si>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</si>
  <si>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</si>
  <si>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</si>
  <si>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</si>
  <si>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</si>
  <si>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</si>
  <si>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</si>
  <si>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</si>
  <si>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</si>
  <si>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</si>
  <si>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</si>
  <si>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</si>
  <si>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</si>
  <si>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</si>
  <si>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</si>
  <si>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</si>
  <si>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</si>
  <si>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</si>
  <si>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</si>
  <si>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</si>
  <si>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</si>
  <si>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</si>
  <si>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</si>
  <si>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</si>
  <si>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</si>
  <si>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</si>
  <si>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</si>
  <si>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</si>
  <si>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</si>
  <si>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</si>
  <si>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</si>
  <si>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</si>
  <si>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</si>
  <si>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</si>
  <si>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</si>
  <si>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</si>
  <si>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</si>
  <si>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</si>
  <si>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</si>
  <si>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</si>
  <si>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</si>
  <si>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</si>
  <si>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</si>
  <si>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</si>
  <si>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</si>
  <si>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</si>
  <si>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</si>
  <si>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</si>
  <si>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</si>
  <si>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</si>
  <si>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</si>
  <si>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</si>
  <si>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</si>
  <si>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</si>
  <si>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</si>
  <si>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</si>
  <si>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</si>
  <si>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</si>
  <si>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</si>
  <si>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</si>
  <si>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</si>
  <si>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</si>
  <si>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</si>
  <si>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</si>
  <si>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</si>
  <si>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</si>
  <si>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</si>
  <si>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</si>
  <si>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</si>
  <si>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</si>
  <si>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</si>
  <si>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</si>
  <si>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</si>
  <si>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</si>
  <si>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</si>
  <si>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</si>
  <si>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</si>
  <si>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</si>
  <si>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</si>
  <si>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</si>
  <si>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</si>
  <si>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</si>
  <si>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</si>
  <si>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</si>
  <si>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</si>
  <si>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</si>
  <si>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</si>
  <si>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</si>
  <si>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</si>
  <si>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</si>
  <si>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</si>
  <si>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</si>
  <si>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</si>
  <si>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</si>
  <si>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</si>
  <si>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</si>
  <si>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</si>
  <si>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</si>
  <si>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</si>
  <si>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</si>
  <si>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</si>
  <si>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</si>
  <si>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</si>
  <si>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</si>
  <si>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</si>
  <si>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</si>
  <si>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</si>
  <si>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</si>
  <si>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</si>
  <si>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</si>
  <si>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</si>
  <si>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</si>
  <si>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</si>
  <si>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</si>
  <si>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</si>
  <si>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</si>
  <si>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</si>
  <si>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</si>
  <si>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</si>
  <si>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</si>
  <si>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</si>
  <si>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</si>
  <si>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</si>
  <si>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</si>
  <si>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</si>
  <si>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</si>
  <si>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</si>
  <si>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</si>
  <si>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</si>
  <si>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</si>
  <si>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</si>
  <si>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</si>
  <si>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</si>
  <si>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</si>
  <si>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</si>
  <si>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</si>
  <si>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</si>
  <si>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</si>
  <si>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</si>
  <si>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</si>
  <si>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</si>
  <si>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</si>
  <si>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</si>
  <si>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</si>
  <si>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</si>
  <si>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</si>
  <si>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</si>
  <si>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</si>
  <si>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</si>
  <si>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</si>
  <si>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</si>
  <si>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</si>
  <si>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</si>
  <si>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</si>
  <si>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</si>
  <si>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</si>
  <si>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</si>
  <si>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</si>
  <si>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</si>
  <si>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</si>
  <si>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</si>
  <si>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</si>
  <si>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</si>
  <si>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</si>
  <si>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</si>
  <si>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</si>
  <si>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</si>
  <si>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</si>
  <si>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</si>
  <si>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</si>
  <si>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</si>
  <si>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</si>
  <si>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</si>
  <si>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</si>
  <si>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</si>
  <si>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</si>
  <si>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</si>
  <si>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</si>
  <si>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</si>
  <si>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</si>
  <si>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</si>
  <si>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</si>
  <si>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</si>
  <si>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</si>
  <si>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</si>
  <si>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</si>
  <si>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</si>
  <si>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</si>
  <si>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</si>
  <si>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</si>
  <si>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</si>
  <si>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</si>
  <si>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</si>
  <si>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</si>
  <si>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</si>
  <si>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</si>
  <si>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</si>
  <si>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</si>
  <si>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</si>
  <si>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</si>
  <si>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</si>
  <si>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</si>
  <si>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</si>
  <si>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</si>
  <si>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</si>
  <si>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</si>
  <si>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</si>
  <si>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</si>
  <si>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</si>
  <si>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</si>
  <si>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</si>
  <si>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</si>
  <si>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</si>
  <si>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</si>
  <si>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</si>
  <si>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</si>
  <si>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</si>
  <si>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</si>
  <si>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</si>
  <si>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</si>
  <si>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</si>
  <si>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</si>
  <si>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</si>
  <si>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</si>
  <si>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</si>
  <si>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</si>
  <si>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</si>
  <si>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</si>
  <si>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</si>
  <si>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</si>
  <si>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</si>
  <si>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</si>
  <si>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</si>
  <si>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</si>
  <si>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</si>
  <si>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</si>
  <si>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</si>
  <si>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</si>
  <si>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</si>
  <si>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</si>
  <si>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</si>
  <si>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</si>
  <si>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</si>
  <si>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</si>
  <si>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</si>
  <si>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</si>
  <si>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</si>
  <si>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</si>
  <si>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</si>
  <si>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</si>
  <si>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</si>
  <si>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</si>
  <si>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</si>
  <si>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</si>
  <si>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</si>
  <si>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</si>
  <si>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</si>
  <si>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</si>
  <si>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</si>
  <si>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</si>
  <si>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</si>
  <si>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</si>
  <si>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</si>
  <si>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</si>
  <si>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</si>
  <si>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</si>
  <si>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</si>
  <si>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</si>
  <si>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</si>
  <si>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</si>
  <si>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</si>
  <si>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</si>
  <si>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</si>
  <si>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</si>
  <si>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</si>
  <si>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</si>
  <si>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</si>
  <si>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</si>
  <si>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</si>
  <si>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</si>
  <si>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</si>
  <si>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</si>
  <si>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</si>
  <si>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</si>
  <si>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</si>
  <si>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</si>
  <si>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</si>
  <si>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</si>
  <si>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</si>
  <si>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</si>
  <si>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</si>
  <si>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</si>
  <si>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</si>
  <si>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</si>
  <si>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</si>
  <si>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</si>
  <si>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</si>
  <si>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</si>
  <si>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</si>
  <si>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</si>
  <si>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</si>
  <si>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</si>
  <si>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</si>
  <si>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</si>
  <si>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</si>
  <si>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</si>
  <si>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</si>
  <si>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</si>
  <si>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</si>
  <si>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</si>
  <si>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</si>
  <si>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</si>
  <si>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</si>
  <si>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</si>
  <si>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</si>
  <si>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</si>
  <si>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</si>
  <si>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</si>
  <si>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</si>
  <si>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</si>
  <si>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</si>
  <si>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</si>
  <si>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</si>
  <si>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</si>
  <si>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</si>
  <si>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</si>
  <si>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</si>
  <si>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</si>
  <si>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</si>
  <si>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</si>
  <si>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</si>
  <si>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</si>
  <si>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</si>
  <si>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</si>
  <si>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</si>
  <si>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</si>
  <si>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</si>
  <si>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</si>
  <si>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</si>
  <si>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</si>
  <si>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</si>
  <si>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</si>
  <si>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</si>
  <si>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</si>
  <si>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</si>
  <si>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</si>
  <si>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</si>
  <si>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</si>
  <si>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</si>
  <si>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</si>
  <si>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</si>
  <si>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</si>
  <si>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</si>
  <si>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</si>
  <si>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</si>
  <si>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</si>
  <si>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</si>
  <si>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</si>
  <si>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</si>
  <si>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</si>
  <si>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</si>
  <si>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</si>
  <si>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</si>
  <si>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</si>
  <si>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</si>
  <si>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</si>
  <si>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</si>
  <si>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</si>
  <si>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</si>
  <si>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</si>
  <si>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</si>
  <si>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</si>
  <si>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</si>
  <si>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</si>
  <si>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</si>
  <si>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</si>
  <si>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</si>
  <si>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</si>
  <si>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</si>
  <si>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</si>
  <si>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</si>
  <si>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</si>
  <si>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</si>
  <si>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</si>
  <si>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</si>
  <si>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</si>
  <si>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</si>
  <si>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</si>
  <si>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</si>
  <si>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</si>
  <si>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</si>
  <si>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</si>
  <si>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</si>
  <si>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</si>
  <si>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</si>
  <si>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</si>
  <si>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</si>
  <si>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</si>
  <si>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</si>
  <si>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</si>
  <si>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</si>
  <si>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</si>
  <si>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</si>
  <si>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</si>
  <si>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</si>
  <si>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</si>
  <si>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</si>
  <si>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</si>
  <si>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</si>
  <si>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</si>
  <si>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</si>
  <si>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</si>
  <si>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</si>
  <si>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</si>
  <si>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</si>
  <si>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</si>
  <si>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</si>
  <si>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</si>
  <si>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</si>
  <si>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</si>
  <si>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</si>
  <si>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</si>
  <si>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</si>
  <si>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</si>
  <si>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</si>
  <si>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</si>
  <si>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</si>
  <si>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</si>
  <si>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</si>
  <si>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</si>
  <si>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</si>
  <si>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</si>
  <si>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</si>
  <si>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</si>
  <si>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</si>
  <si>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</si>
  <si>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</si>
  <si>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</si>
  <si>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</si>
  <si>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</si>
  <si>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</si>
  <si>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</si>
  <si>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</si>
  <si>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</si>
  <si>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</si>
  <si>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</si>
  <si>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</si>
  <si>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</si>
  <si>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</si>
  <si>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</si>
  <si>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</si>
  <si>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</si>
  <si>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</si>
  <si>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</si>
  <si>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</si>
  <si>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</si>
  <si>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</si>
  <si>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</si>
  <si>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</si>
  <si>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</si>
  <si>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</si>
  <si>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</si>
  <si>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</si>
  <si>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</si>
  <si>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</si>
  <si>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</si>
  <si>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</si>
  <si>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</si>
  <si>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</si>
  <si>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</si>
  <si>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</si>
  <si>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</si>
  <si>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</si>
  <si>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</si>
  <si>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</si>
  <si>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</si>
  <si>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</si>
  <si>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</si>
  <si>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</si>
  <si>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</si>
  <si>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</si>
  <si>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</si>
  <si>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</si>
  <si>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</si>
  <si>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</si>
  <si>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</si>
  <si>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</si>
  <si>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</si>
  <si>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</si>
  <si>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</si>
  <si>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</si>
  <si>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</si>
  <si>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</si>
  <si>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</si>
  <si>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</si>
  <si>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</si>
  <si>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</si>
  <si>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</si>
  <si>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</si>
  <si>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</si>
  <si>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</si>
  <si>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</si>
  <si>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</si>
  <si>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</si>
  <si>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</si>
  <si>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</si>
  <si>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</si>
  <si>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</si>
  <si>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</si>
  <si>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</si>
  <si>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</si>
  <si>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</si>
  <si>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</si>
  <si>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</si>
  <si>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</si>
  <si>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</si>
  <si>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</si>
  <si>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</si>
  <si>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</si>
  <si>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</si>
  <si>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</si>
  <si>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</si>
  <si>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</si>
  <si>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</si>
  <si>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</si>
  <si>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</si>
  <si>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</si>
  <si>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</si>
  <si>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</si>
  <si>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</si>
  <si>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</si>
  <si>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</si>
  <si>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</si>
  <si>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</si>
  <si>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</si>
  <si>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</si>
  <si>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</si>
  <si>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</si>
  <si>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</si>
  <si>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</si>
  <si>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</si>
  <si>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</si>
  <si>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</si>
  <si>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</si>
  <si>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</si>
  <si>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</si>
  <si>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</si>
  <si>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</si>
  <si>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</si>
  <si>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</si>
  <si>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</si>
  <si>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</si>
  <si>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</si>
  <si>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</si>
  <si>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</si>
  <si>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</si>
  <si>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</si>
  <si>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</si>
  <si>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</si>
  <si>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</si>
  <si>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</si>
  <si>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</si>
  <si>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</si>
  <si>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</si>
  <si>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</si>
  <si>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</si>
  <si>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</si>
  <si>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</si>
  <si>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</si>
  <si>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</si>
  <si>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</si>
  <si>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</si>
  <si>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</si>
  <si>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</si>
  <si>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</si>
  <si>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</si>
  <si>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</si>
  <si>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</si>
  <si>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</si>
  <si>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</si>
  <si>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</si>
  <si>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</si>
  <si>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</si>
  <si>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</si>
  <si>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</si>
  <si>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</si>
  <si>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</si>
  <si>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</si>
  <si>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</si>
  <si>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</si>
  <si>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</si>
  <si>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</si>
  <si>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</si>
  <si>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</si>
  <si>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</si>
  <si>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</si>
  <si>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</si>
  <si>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</si>
  <si>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</si>
  <si>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</si>
  <si>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</si>
  <si>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</si>
  <si>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</si>
  <si>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</si>
  <si>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</si>
  <si>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</si>
  <si>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</si>
  <si>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</si>
  <si>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</si>
  <si>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</si>
  <si>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</si>
  <si>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</si>
  <si>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</si>
  <si>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</si>
  <si>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</si>
  <si>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</si>
  <si>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</si>
  <si>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</si>
  <si>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</si>
  <si>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</si>
  <si>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</si>
  <si>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</si>
  <si>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</si>
  <si>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</si>
  <si>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</si>
  <si>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</si>
  <si>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</si>
  <si>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</si>
  <si>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</si>
  <si>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</si>
  <si>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</si>
  <si>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</si>
  <si>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</si>
  <si>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</si>
  <si>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</si>
  <si>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</si>
  <si>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</si>
  <si>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</si>
  <si>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</si>
  <si>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</si>
  <si>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</si>
  <si>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</si>
  <si>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</si>
  <si>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</si>
  <si>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</si>
  <si>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</si>
  <si>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</si>
  <si>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</si>
  <si>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</si>
  <si>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</si>
  <si>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</si>
  <si>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</si>
  <si>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</si>
  <si>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</si>
  <si>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</si>
  <si>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</si>
  <si>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</si>
  <si>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</si>
  <si>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</si>
  <si>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</si>
  <si>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</si>
  <si>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</si>
  <si>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</si>
  <si>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</si>
  <si>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</si>
  <si>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</si>
  <si>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</si>
  <si>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</si>
  <si>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</si>
  <si>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</si>
  <si>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</si>
  <si>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</si>
  <si>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</si>
  <si>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</si>
  <si>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</si>
  <si>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</si>
  <si>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</si>
  <si>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</si>
  <si>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</si>
  <si>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</si>
  <si>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</si>
  <si>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</si>
  <si>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</si>
  <si>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</si>
  <si>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</si>
  <si>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</si>
  <si>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</si>
  <si>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</si>
  <si>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</si>
  <si>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</si>
  <si>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</si>
  <si>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</si>
  <si>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</si>
  <si>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</si>
  <si>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</si>
  <si>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</si>
  <si>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</si>
  <si>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</si>
  <si>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</si>
  <si>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</si>
  <si>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</si>
  <si>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</si>
  <si>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</si>
  <si>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</si>
  <si>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</si>
  <si>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</si>
  <si>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</si>
  <si>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</si>
  <si>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</si>
  <si>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</si>
  <si>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</si>
  <si>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</si>
  <si>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</si>
  <si>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</si>
  <si>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</si>
  <si>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</si>
  <si>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</si>
  <si>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</si>
  <si>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</si>
  <si>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</si>
  <si>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</si>
  <si>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</si>
  <si>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</si>
  <si>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</si>
  <si>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</si>
  <si>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</si>
  <si>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</si>
  <si>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</si>
  <si>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</si>
  <si>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</si>
  <si>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</si>
  <si>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</si>
  <si>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</si>
  <si>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</si>
  <si>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</si>
  <si>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</si>
  <si>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</si>
  <si>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</si>
  <si>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</si>
  <si>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</si>
  <si>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</si>
  <si>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</si>
  <si>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</si>
  <si>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</si>
  <si>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</si>
  <si>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</si>
  <si>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</si>
  <si>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</si>
  <si>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</si>
  <si>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</si>
  <si>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</si>
  <si>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</si>
  <si>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</si>
  <si>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</si>
  <si>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</si>
  <si>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</si>
  <si>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</si>
  <si>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</si>
  <si>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</si>
  <si>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</si>
  <si>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</si>
  <si>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</si>
  <si>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</si>
  <si>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</si>
  <si>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</si>
  <si>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</si>
  <si>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</si>
  <si>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</si>
  <si>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</si>
  <si>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</si>
  <si>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</si>
  <si>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</si>
  <si>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</si>
  <si>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</si>
  <si>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</si>
  <si>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</si>
  <si>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</si>
  <si>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</si>
  <si>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</si>
  <si>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</si>
  <si>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</si>
  <si>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</si>
  <si>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</si>
  <si>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</si>
  <si>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</si>
  <si>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</si>
  <si>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</si>
  <si>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</si>
  <si>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</si>
  <si>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</si>
  <si>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</si>
  <si>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</si>
  <si>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</si>
  <si>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</si>
  <si>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</si>
  <si>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</si>
  <si>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</si>
  <si>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</si>
  <si>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</si>
  <si>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</si>
  <si>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</si>
  <si>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</si>
  <si>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</si>
  <si>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</si>
  <si>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</si>
  <si>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</si>
  <si>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</si>
  <si>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</si>
  <si>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</si>
  <si>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</si>
  <si>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</si>
  <si>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</si>
  <si>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</si>
  <si>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</si>
  <si>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</si>
  <si>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</si>
  <si>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</si>
  <si>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</si>
  <si>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</si>
  <si>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</si>
  <si>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</si>
  <si>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</si>
  <si>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</si>
  <si>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</si>
  <si>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</si>
  <si>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</si>
  <si>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</si>
  <si>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</si>
  <si>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</si>
  <si>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</si>
  <si>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</si>
  <si>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</si>
  <si>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</si>
  <si>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</si>
  <si>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</si>
  <si>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</si>
  <si>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</si>
  <si>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</si>
  <si>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</si>
  <si>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</si>
  <si>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</si>
  <si>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</si>
  <si>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</si>
  <si>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</si>
  <si>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</si>
  <si>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</si>
  <si>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</si>
  <si>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</si>
  <si>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</si>
  <si>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</si>
  <si>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</si>
  <si>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</si>
  <si>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</si>
  <si>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</si>
  <si>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</si>
  <si>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</si>
  <si>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</si>
  <si>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</si>
  <si>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</si>
  <si>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</si>
  <si>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</si>
  <si>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</si>
  <si>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</si>
  <si>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</si>
  <si>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</si>
  <si>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</si>
  <si>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</si>
  <si>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</si>
  <si>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</si>
  <si>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</si>
  <si>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</si>
  <si>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</si>
  <si>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</si>
  <si>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</si>
  <si>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</si>
  <si>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</si>
  <si>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</si>
  <si>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</si>
  <si>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</si>
  <si>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</si>
  <si>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</si>
  <si>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</si>
  <si>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</si>
  <si>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</si>
  <si>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</si>
  <si>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</si>
  <si>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</si>
  <si>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</si>
  <si>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</si>
  <si>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</si>
  <si>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</si>
  <si>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</si>
  <si>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</si>
  <si>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</si>
  <si>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</si>
  <si>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</si>
  <si>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</si>
  <si>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</si>
  <si>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</si>
  <si>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</si>
  <si>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</si>
  <si>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</si>
  <si>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</si>
  <si>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</si>
  <si>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</si>
  <si>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</si>
  <si>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</si>
  <si>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</si>
  <si>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</si>
  <si>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</si>
  <si>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</si>
  <si>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</si>
  <si>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</si>
  <si>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</si>
  <si>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</si>
  <si>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</si>
  <si>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</si>
  <si>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</si>
  <si>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</si>
  <si>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</si>
  <si>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</si>
  <si>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</si>
  <si>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</si>
  <si>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</si>
  <si>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</si>
  <si>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</si>
  <si>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</si>
  <si>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</si>
  <si>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</si>
  <si>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</si>
  <si>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</si>
  <si>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</si>
  <si>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</si>
  <si>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</si>
  <si>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</si>
  <si>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</si>
  <si>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</si>
  <si>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</si>
  <si>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</si>
  <si>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</si>
  <si>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</si>
  <si>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</si>
  <si>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</si>
  <si>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</si>
  <si>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</si>
  <si>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</si>
  <si>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</si>
  <si>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</si>
  <si>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</si>
  <si>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</si>
  <si>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</si>
  <si>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</si>
  <si>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</si>
  <si>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</si>
  <si>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</si>
  <si>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</si>
  <si>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</si>
  <si>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</si>
  <si>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</si>
  <si>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</si>
  <si>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</si>
  <si>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</si>
  <si>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</si>
  <si>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</si>
  <si>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</si>
  <si>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</si>
  <si>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</si>
  <si>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</si>
  <si>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</si>
  <si>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</si>
  <si>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</si>
  <si>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</si>
  <si>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</si>
  <si>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</si>
  <si>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</si>
  <si>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</si>
  <si>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</si>
  <si>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</si>
  <si>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</si>
  <si>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</si>
  <si>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</si>
  <si>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</si>
  <si>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</si>
  <si>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</si>
  <si>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</si>
  <si>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</si>
  <si>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</si>
  <si>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</si>
  <si>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</si>
  <si>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</si>
  <si>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</si>
  <si>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</si>
  <si>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</si>
  <si>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</si>
  <si>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</si>
  <si>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</si>
  <si>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</si>
  <si>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</si>
  <si>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</si>
  <si>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</si>
  <si>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</si>
  <si>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</si>
  <si>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</si>
  <si>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</si>
  <si>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</si>
  <si>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</si>
  <si>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</si>
  <si>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</si>
  <si>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</si>
  <si>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</si>
  <si>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</si>
  <si>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</si>
  <si>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</si>
  <si>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</si>
  <si>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</si>
  <si>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</si>
  <si>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</si>
  <si>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</si>
  <si>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</si>
  <si>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</si>
  <si>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</si>
  <si>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</si>
  <si>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</si>
  <si>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</si>
  <si>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</si>
  <si>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</si>
  <si>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</si>
  <si>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</si>
  <si>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</si>
  <si>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</si>
  <si>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</si>
  <si>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</si>
  <si>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</si>
  <si>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</si>
  <si>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</si>
  <si>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</si>
  <si>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</si>
  <si>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</si>
  <si>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</si>
  <si>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</si>
  <si>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</si>
  <si>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</si>
  <si>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</si>
  <si>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</si>
  <si>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</si>
  <si>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</si>
  <si>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</si>
  <si>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</si>
  <si>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</si>
  <si>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</si>
  <si>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</si>
  <si>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</si>
  <si>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</si>
  <si>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</si>
  <si>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</si>
  <si>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</si>
  <si>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</si>
  <si>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</si>
  <si>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</si>
  <si>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</si>
  <si>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</si>
  <si>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</si>
  <si>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</si>
  <si>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</si>
  <si>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</si>
  <si>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</si>
  <si>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</si>
  <si>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</si>
  <si>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</si>
  <si>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</si>
  <si>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</si>
  <si>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</si>
  <si>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</si>
  <si>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</si>
  <si>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</si>
  <si>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</si>
  <si>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</si>
  <si>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</si>
  <si>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</si>
  <si>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</si>
  <si>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</si>
  <si>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</si>
  <si>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</si>
  <si>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</si>
  <si>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</si>
  <si>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</si>
  <si>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</si>
  <si>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</si>
  <si>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</si>
  <si>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</si>
  <si>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</si>
  <si>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</si>
  <si>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</si>
  <si>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</si>
  <si>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</si>
  <si>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</si>
  <si>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</si>
  <si>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</si>
  <si>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</si>
  <si>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</si>
  <si>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</si>
  <si>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</si>
  <si>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</si>
  <si>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</si>
  <si>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</si>
  <si>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</si>
  <si>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</si>
  <si>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</si>
  <si>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</si>
  <si>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</si>
  <si>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</si>
  <si>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</si>
  <si>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</si>
  <si>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</si>
  <si>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</si>
  <si>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</si>
  <si>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</si>
  <si>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</si>
  <si>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</si>
  <si>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</si>
  <si>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</si>
  <si>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</si>
  <si>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</si>
  <si>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</si>
  <si>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</si>
  <si>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</si>
  <si>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</si>
  <si>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</si>
  <si>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</si>
  <si>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</si>
  <si>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</si>
  <si>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</si>
  <si>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</si>
  <si>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</si>
  <si>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</si>
  <si>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</si>
  <si>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</si>
  <si>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</si>
  <si>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</si>
  <si>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</si>
  <si>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</si>
  <si>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</si>
  <si>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</si>
  <si>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</si>
  <si>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</si>
  <si>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</si>
  <si>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</si>
  <si>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</si>
  <si>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</si>
  <si>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</si>
  <si>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</si>
  <si>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</si>
  <si>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</si>
  <si>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</si>
  <si>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</si>
  <si>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</si>
  <si>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</si>
  <si>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</si>
  <si>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</si>
  <si>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</si>
  <si>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</si>
  <si>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</si>
  <si>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</si>
  <si>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</si>
  <si>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</si>
  <si>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</si>
  <si>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</si>
  <si>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</si>
  <si>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</si>
  <si>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</si>
  <si>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</si>
  <si>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</si>
  <si>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</si>
  <si>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</si>
  <si>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</si>
  <si>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</si>
  <si>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</si>
  <si>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</si>
  <si>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</si>
  <si>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</si>
  <si>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</si>
  <si>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</si>
  <si>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</si>
  <si>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</si>
  <si>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</si>
  <si>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</si>
  <si>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</si>
  <si>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</si>
  <si>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</si>
  <si>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</si>
  <si>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</si>
  <si>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</si>
  <si>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</si>
  <si>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</si>
  <si>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</si>
  <si>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</si>
  <si>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</si>
  <si>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</si>
  <si>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</si>
  <si>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</si>
  <si>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</si>
  <si>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</si>
  <si>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</si>
  <si>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</si>
  <si>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</si>
  <si>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</si>
  <si>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</si>
  <si>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</si>
  <si>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</si>
  <si>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</si>
  <si>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</si>
  <si>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</si>
  <si>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</si>
  <si>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</si>
  <si>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</si>
  <si>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</si>
  <si>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</si>
  <si>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</si>
  <si>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</si>
  <si>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</si>
  <si>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</si>
  <si>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</si>
  <si>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</si>
  <si>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</si>
  <si>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</si>
  <si>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</si>
  <si>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</si>
  <si>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</si>
  <si>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</si>
  <si>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</si>
  <si>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</si>
  <si>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</si>
  <si>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</si>
  <si>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</si>
  <si>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</si>
  <si>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</si>
  <si>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</si>
  <si>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</si>
  <si>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</si>
  <si>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</si>
  <si>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</si>
  <si>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</si>
  <si>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</si>
  <si>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</si>
  <si>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</si>
  <si>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</si>
  <si>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</si>
  <si>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</si>
  <si>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</si>
  <si>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</si>
  <si>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</si>
  <si>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</si>
  <si>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</si>
  <si>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</si>
  <si>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</si>
  <si>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</si>
  <si>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</si>
  <si>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</si>
  <si>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</si>
  <si>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</si>
  <si>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</si>
  <si>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</si>
  <si>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</si>
  <si>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</si>
  <si>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</si>
  <si>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</si>
  <si>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</si>
  <si>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</si>
  <si>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</si>
  <si>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</si>
  <si>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</si>
  <si>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</si>
  <si>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</si>
  <si>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</si>
  <si>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</si>
  <si>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</si>
  <si>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</si>
  <si>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</si>
  <si>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</si>
  <si>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</si>
  <si>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</si>
  <si>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</si>
  <si>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</si>
  <si>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</si>
  <si>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</si>
  <si>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</si>
  <si>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</si>
  <si>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</si>
  <si>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</si>
  <si>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</si>
  <si>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</si>
  <si>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</si>
  <si>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</si>
  <si>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</si>
  <si>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</si>
  <si>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</si>
  <si>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</si>
  <si>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</si>
  <si>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</si>
  <si>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</si>
  <si>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</si>
  <si>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</si>
  <si>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</si>
  <si>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</si>
  <si>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</si>
  <si>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</si>
  <si>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</si>
  <si>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</si>
  <si>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</si>
  <si>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</si>
  <si>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</si>
  <si>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</si>
  <si>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</si>
  <si>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</si>
  <si>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</si>
  <si>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</si>
  <si>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</si>
  <si>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</si>
  <si>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</si>
  <si>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</si>
  <si>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</si>
  <si>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</si>
  <si>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</si>
  <si>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</si>
  <si>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</si>
  <si>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</si>
  <si>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</si>
  <si>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</si>
  <si>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</si>
  <si>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</si>
  <si>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</si>
  <si>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</si>
  <si>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</si>
  <si>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</si>
  <si>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</si>
  <si>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</si>
  <si>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</si>
  <si>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</si>
  <si>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</si>
  <si>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</si>
  <si>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</si>
  <si>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</si>
  <si>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</si>
  <si>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</si>
  <si>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</si>
  <si>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</si>
  <si>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</si>
  <si>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</si>
  <si>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</si>
  <si>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</si>
  <si>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</si>
  <si>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</si>
  <si>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</si>
  <si>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</si>
  <si>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</si>
  <si>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</si>
  <si>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</si>
  <si>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</si>
  <si>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</si>
  <si>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</si>
  <si>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</si>
  <si>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</si>
  <si>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</si>
  <si>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</si>
  <si>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</si>
  <si>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</si>
  <si>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</si>
  <si>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</si>
  <si>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</si>
  <si>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</si>
  <si>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</si>
  <si>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</si>
  <si>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</si>
  <si>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</si>
  <si>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</si>
  <si>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</si>
  <si>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</si>
  <si>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</si>
  <si>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</si>
  <si>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</si>
  <si>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</si>
  <si>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</si>
  <si>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</si>
  <si>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</si>
  <si>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</si>
  <si>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</si>
  <si>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</si>
  <si>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</si>
  <si>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</si>
  <si>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</si>
  <si>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</si>
  <si>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</si>
  <si>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</si>
  <si>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</si>
  <si>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</si>
  <si>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</si>
  <si>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</si>
  <si>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</si>
  <si>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</si>
  <si>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</si>
  <si>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</si>
  <si>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</si>
  <si>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</si>
  <si>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</si>
  <si>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</si>
  <si>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</si>
  <si>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</si>
  <si>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</si>
  <si>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</si>
  <si>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</si>
  <si>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</si>
  <si>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</si>
  <si>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</si>
  <si>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</si>
  <si>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</si>
  <si>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</si>
  <si>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</si>
  <si>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</si>
  <si>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</si>
  <si>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</si>
  <si>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</si>
  <si>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</si>
  <si>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</si>
  <si>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</si>
  <si>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</si>
  <si>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</si>
  <si>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</si>
  <si>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</si>
  <si>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</si>
  <si>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</si>
  <si>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</si>
  <si>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</si>
  <si>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</si>
  <si>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</si>
  <si>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</si>
  <si>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</si>
  <si>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</si>
  <si>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</si>
  <si>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</si>
  <si>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</si>
  <si>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</si>
  <si>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</si>
  <si>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</si>
  <si>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</si>
  <si>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</si>
  <si>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</si>
  <si>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</si>
  <si>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</si>
  <si>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</si>
  <si>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</si>
  <si>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</si>
  <si>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</si>
  <si>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</si>
  <si>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</si>
  <si>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</si>
  <si>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</si>
  <si>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</si>
  <si>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</si>
  <si>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</si>
  <si>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</si>
  <si>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</si>
  <si>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</si>
  <si>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</si>
  <si>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</si>
  <si>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</si>
  <si>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</si>
  <si>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</si>
  <si>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</si>
  <si>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</si>
  <si>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</si>
  <si>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</si>
  <si>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</si>
  <si>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</si>
  <si>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</si>
  <si>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</si>
  <si>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</si>
  <si>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</si>
  <si>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</si>
  <si>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</si>
  <si>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</si>
  <si>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</si>
  <si>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</si>
  <si>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</si>
  <si>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</si>
  <si>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</si>
  <si>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</si>
  <si>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</si>
  <si>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</si>
  <si>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</si>
  <si>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</si>
  <si>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</si>
  <si>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</si>
  <si>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</si>
  <si>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</si>
  <si>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</si>
  <si>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</si>
  <si>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</si>
  <si>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</si>
  <si>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</si>
  <si>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</si>
  <si>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</si>
  <si>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</si>
  <si>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</si>
  <si>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</si>
  <si>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</si>
  <si>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</si>
  <si>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</si>
  <si>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</si>
  <si>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</si>
  <si>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</si>
  <si>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</si>
  <si>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</si>
  <si>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</si>
  <si>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</si>
  <si>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</si>
  <si>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</si>
  <si>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</si>
  <si>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</si>
  <si>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</si>
  <si>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</si>
  <si>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</si>
  <si>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</si>
  <si>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</si>
  <si>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</si>
  <si>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</si>
  <si>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</si>
  <si>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</si>
  <si>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</si>
  <si>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</si>
  <si>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</si>
  <si>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</si>
  <si>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</si>
  <si>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</si>
  <si>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</si>
  <si>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</si>
  <si>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</si>
  <si>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</si>
  <si>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</si>
  <si>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</si>
  <si>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</si>
  <si>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</si>
  <si>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</si>
  <si>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</si>
  <si>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</si>
  <si>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</si>
  <si>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</si>
  <si>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</si>
  <si>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</si>
  <si>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</si>
  <si>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</si>
  <si>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</si>
  <si>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</si>
  <si>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</si>
  <si>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</si>
  <si>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</si>
  <si>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</si>
  <si>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</si>
  <si>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</si>
  <si>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</si>
  <si>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</si>
  <si>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</si>
  <si>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</si>
  <si>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</si>
  <si>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</si>
  <si>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</si>
  <si>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</si>
  <si>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</si>
  <si>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</si>
  <si>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</si>
  <si>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</si>
  <si>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</si>
  <si>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</si>
  <si>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</si>
  <si>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</si>
  <si>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</si>
  <si>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</si>
  <si>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</si>
  <si>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</si>
  <si>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</si>
  <si>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</si>
  <si>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</si>
  <si>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</si>
  <si>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</si>
  <si>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</si>
  <si>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</si>
  <si>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</si>
  <si>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</si>
  <si>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</si>
  <si>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</si>
  <si>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</si>
  <si>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</si>
  <si>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</si>
  <si>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</si>
  <si>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</si>
  <si>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</si>
  <si>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</si>
  <si>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</si>
  <si>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</si>
  <si>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</si>
  <si>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</si>
  <si>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</si>
  <si>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</si>
  <si>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</si>
  <si>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</si>
  <si>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</si>
  <si>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</si>
  <si>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</si>
  <si>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</si>
  <si>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</si>
  <si>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</si>
  <si>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</si>
  <si>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</si>
  <si>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</si>
  <si>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</si>
  <si>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</si>
  <si>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</si>
  <si>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</si>
  <si>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</si>
  <si>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</si>
  <si>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</si>
  <si>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</si>
  <si>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</si>
  <si>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</si>
  <si>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</si>
  <si>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</si>
  <si>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</si>
  <si>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</si>
  <si>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</si>
  <si>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</si>
  <si>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</si>
  <si>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</si>
  <si>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</si>
  <si>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</si>
  <si>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</si>
  <si>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</si>
  <si>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</si>
  <si>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</si>
  <si>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</si>
  <si>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</si>
  <si>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</si>
  <si>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</si>
  <si>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</si>
  <si>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</si>
  <si>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</si>
  <si>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</si>
  <si>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</si>
  <si>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</si>
  <si>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</si>
  <si>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</si>
  <si>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</si>
  <si>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</si>
  <si>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</si>
  <si>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</si>
  <si>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</si>
  <si>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</si>
  <si>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</si>
  <si>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</si>
  <si>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</si>
  <si>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</si>
  <si>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</si>
  <si>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</si>
  <si>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</si>
  <si>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</si>
  <si>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</si>
  <si>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</si>
  <si>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</si>
  <si>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</si>
  <si>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</si>
  <si>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</si>
  <si>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</si>
  <si>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</si>
  <si>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</si>
  <si>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</si>
  <si>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</si>
  <si>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</si>
  <si>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</si>
  <si>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</si>
  <si>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</si>
  <si>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</si>
  <si>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</si>
  <si>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</si>
  <si>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</si>
  <si>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</si>
  <si>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</si>
  <si>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</si>
  <si>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</si>
  <si>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</si>
  <si>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</si>
  <si>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</si>
  <si>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</si>
  <si>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</si>
  <si>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</si>
  <si>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</si>
  <si>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</si>
  <si>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</si>
  <si>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</si>
  <si>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</si>
  <si>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</si>
  <si>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</si>
  <si>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</si>
  <si>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</si>
  <si>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</si>
  <si>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</si>
  <si>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</si>
  <si>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</si>
  <si>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</si>
  <si>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</si>
  <si>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</si>
  <si>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</si>
  <si>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</si>
  <si>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</si>
  <si>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</si>
  <si>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</si>
  <si>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</si>
  <si>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</si>
  <si>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</si>
  <si>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</si>
  <si>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</si>
  <si>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</si>
  <si>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</si>
  <si>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</si>
  <si>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</si>
  <si>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</si>
  <si>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</si>
  <si>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</si>
  <si>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</si>
  <si>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</si>
  <si>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</si>
  <si>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</si>
  <si>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</si>
  <si>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</si>
  <si>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</si>
  <si>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</si>
  <si>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</si>
  <si>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</si>
  <si>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</si>
  <si>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</si>
  <si>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</si>
  <si>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</si>
  <si>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</si>
  <si>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</si>
  <si>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</si>
  <si>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</si>
  <si>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</si>
  <si>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</si>
  <si>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</si>
  <si>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</si>
  <si>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</si>
  <si>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</si>
  <si>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</si>
  <si>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</si>
  <si>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</si>
  <si>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</si>
  <si>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</si>
  <si>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</si>
  <si>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</si>
  <si>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</si>
  <si>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</si>
  <si>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</si>
  <si>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</si>
  <si>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</si>
  <si>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</si>
  <si>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</si>
  <si>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</si>
  <si>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</si>
  <si>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</si>
  <si>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</si>
  <si>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</si>
  <si>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</si>
  <si>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</si>
  <si>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</si>
  <si>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</si>
  <si>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</si>
  <si>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</si>
  <si>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</si>
  <si>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</si>
  <si>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</si>
  <si>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</si>
  <si>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</si>
  <si>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</si>
  <si>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</si>
  <si>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</si>
  <si>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</si>
  <si>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</si>
  <si>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</si>
  <si>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</si>
  <si>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</si>
  <si>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</si>
  <si>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</si>
  <si>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</si>
  <si>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</si>
  <si>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</si>
  <si>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</si>
  <si>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</si>
  <si>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</si>
  <si>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</si>
  <si>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</si>
  <si>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</si>
  <si>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</si>
  <si>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</si>
  <si>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</si>
  <si>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</si>
  <si>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</si>
  <si>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</si>
  <si>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</si>
  <si>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</si>
  <si>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</si>
  <si>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</si>
  <si>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</si>
  <si>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</si>
  <si>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</si>
  <si>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</si>
  <si>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</si>
  <si>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</si>
  <si>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</si>
  <si>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</si>
  <si>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</si>
  <si>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</si>
  <si>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</si>
  <si>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</si>
  <si>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</si>
  <si>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</si>
  <si>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</si>
  <si>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</si>
  <si>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</si>
  <si>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</si>
  <si>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</si>
  <si>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</si>
  <si>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</si>
  <si>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</si>
  <si>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</si>
  <si>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</si>
  <si>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</si>
  <si>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</si>
  <si>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</si>
  <si>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</si>
  <si>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</si>
  <si>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</si>
  <si>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</si>
  <si>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</si>
  <si>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</si>
  <si>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</si>
  <si>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</si>
  <si>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</si>
  <si>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</si>
  <si>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</si>
  <si>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</si>
  <si>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</si>
  <si>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</si>
  <si>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</si>
  <si>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</si>
  <si>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</si>
  <si>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</si>
  <si>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</si>
  <si>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</si>
  <si>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</si>
  <si>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</si>
  <si>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</si>
  <si>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</si>
  <si>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</si>
  <si>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</si>
  <si>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</si>
  <si>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</si>
  <si>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</si>
  <si>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</si>
  <si>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</si>
  <si>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</si>
  <si>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</si>
  <si>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</si>
  <si>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</si>
  <si>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</si>
  <si>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</si>
  <si>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</si>
  <si>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</si>
  <si>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</si>
  <si>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</si>
  <si>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</si>
  <si>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</si>
  <si>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</si>
  <si>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</si>
  <si>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</si>
  <si>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</si>
  <si>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</si>
  <si>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</si>
  <si>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</si>
  <si>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</si>
  <si>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</si>
  <si>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</si>
  <si>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</si>
  <si>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</si>
  <si>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</si>
  <si>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</si>
  <si>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</si>
  <si>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</si>
  <si>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</si>
  <si>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</si>
  <si>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</si>
  <si>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</si>
  <si>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</si>
  <si>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</si>
  <si>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</si>
  <si>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</si>
  <si>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</si>
  <si>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</si>
  <si>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</si>
  <si>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</si>
  <si>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</si>
  <si>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</si>
  <si>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</si>
  <si>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</si>
  <si>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</si>
  <si>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</si>
  <si>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</si>
  <si>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</si>
  <si>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</si>
  <si>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</si>
  <si>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</si>
  <si>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</si>
  <si>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</si>
  <si>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</si>
  <si>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</si>
  <si>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</si>
  <si>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</si>
  <si>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</si>
  <si>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</si>
  <si>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</si>
  <si>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</si>
  <si>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</si>
  <si>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</si>
  <si>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</si>
  <si>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</si>
  <si>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</si>
  <si>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</si>
  <si>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</si>
  <si>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</si>
  <si>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</si>
  <si>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</si>
  <si>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</si>
  <si>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</si>
  <si>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</si>
  <si>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</si>
  <si>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</si>
  <si>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</si>
  <si>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</si>
  <si>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</si>
  <si>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</si>
  <si>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</si>
  <si>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</si>
  <si>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</si>
  <si>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</si>
  <si>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</si>
  <si>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</si>
  <si>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</si>
  <si>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</si>
  <si>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</si>
  <si>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</si>
  <si>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</si>
  <si>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</si>
  <si>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</si>
  <si>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</si>
  <si>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</si>
  <si>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</si>
  <si>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</si>
  <si>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</si>
  <si>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</si>
  <si>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</si>
  <si>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</si>
  <si>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</si>
  <si>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</si>
  <si>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</si>
  <si>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</si>
  <si>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</si>
  <si>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</si>
  <si>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</si>
  <si>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</si>
  <si>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</si>
  <si>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</si>
  <si>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</si>
  <si>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</si>
  <si>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</si>
  <si>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</si>
  <si>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</si>
  <si>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</si>
  <si>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</si>
  <si>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</si>
  <si>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</si>
  <si>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</si>
  <si>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</si>
  <si>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</si>
  <si>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</si>
  <si>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</si>
  <si>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</si>
  <si>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</si>
  <si>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</si>
  <si>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</si>
  <si>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</si>
  <si>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</si>
  <si>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</si>
  <si>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</si>
  <si>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</si>
  <si>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</si>
  <si>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</si>
  <si>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</si>
  <si>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</si>
  <si>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</si>
  <si>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</si>
  <si>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</si>
  <si>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</si>
  <si>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</si>
  <si>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</si>
  <si>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</si>
  <si>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</si>
  <si>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</si>
  <si>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</si>
  <si>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</si>
  <si>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</si>
  <si>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</si>
  <si>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</si>
  <si>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</si>
  <si>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</si>
  <si>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</si>
  <si>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</si>
  <si>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</si>
  <si>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</si>
  <si>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</si>
  <si>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</si>
  <si>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</si>
  <si>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</si>
  <si>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</si>
  <si>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</si>
  <si>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</si>
  <si>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</si>
  <si>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</si>
  <si>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</si>
  <si>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</si>
  <si>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</si>
  <si>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</si>
  <si>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</si>
  <si>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</si>
  <si>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</si>
  <si>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</si>
  <si>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</si>
  <si>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</si>
  <si>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</si>
  <si>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</si>
  <si>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</si>
  <si>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</si>
  <si>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</si>
  <si>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</si>
  <si>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</si>
  <si>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</si>
  <si>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</si>
  <si>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</si>
  <si>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</si>
  <si>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</si>
  <si>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</si>
  <si>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</si>
  <si>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</si>
  <si>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</si>
  <si>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</si>
  <si>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</si>
  <si>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</si>
  <si>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</si>
  <si>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</si>
  <si>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</si>
  <si>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</si>
  <si>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</si>
  <si>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</si>
  <si>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</si>
  <si>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</si>
  <si>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</si>
  <si>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</si>
  <si>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</si>
  <si>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</si>
  <si>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</si>
  <si>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</si>
  <si>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</si>
  <si>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</si>
  <si>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</si>
  <si>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</si>
  <si>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</si>
  <si>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</si>
  <si>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</si>
  <si>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</si>
  <si>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</si>
  <si>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</si>
  <si>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</si>
  <si>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</si>
  <si>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</si>
  <si>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</si>
  <si>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</si>
  <si>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</si>
  <si>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</si>
  <si>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</si>
  <si>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</si>
  <si>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</si>
  <si>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</si>
  <si>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</si>
  <si>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</si>
  <si>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</si>
  <si>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</si>
  <si>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</si>
  <si>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</si>
  <si>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</si>
  <si>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</si>
  <si>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</si>
  <si>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</si>
  <si>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</si>
  <si>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</si>
  <si>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</si>
  <si>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</si>
  <si>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</si>
  <si>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</si>
  <si>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</si>
  <si>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</si>
  <si>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</si>
  <si>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</si>
  <si>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</si>
  <si>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</si>
  <si>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</si>
  <si>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</si>
  <si>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</si>
  <si>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</si>
  <si>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</si>
  <si>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</si>
  <si>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</si>
  <si>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</si>
  <si>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</si>
  <si>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</si>
  <si>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</si>
  <si>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</si>
  <si>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</si>
  <si>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</si>
  <si>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</si>
  <si>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</si>
  <si>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</si>
  <si>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</si>
  <si>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</si>
  <si>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</si>
  <si>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</si>
  <si>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</si>
  <si>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</si>
  <si>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</si>
  <si>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</si>
  <si>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</si>
  <si>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</si>
  <si>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</si>
  <si>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</si>
  <si>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</si>
  <si>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</si>
  <si>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</si>
  <si>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</si>
  <si>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</si>
  <si>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</si>
  <si>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</si>
  <si>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</si>
  <si>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</si>
  <si>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</si>
  <si>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</si>
  <si>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</si>
  <si>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</si>
  <si>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</si>
  <si>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</si>
  <si>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</si>
  <si>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</si>
  <si>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</si>
  <si>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</si>
  <si>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</si>
  <si>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</si>
  <si>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</si>
  <si>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</si>
  <si>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</si>
  <si>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</si>
  <si>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</si>
  <si>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</si>
  <si>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</si>
  <si>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</si>
  <si>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</si>
  <si>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</si>
  <si>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</si>
  <si>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</si>
  <si>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</si>
  <si>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</si>
  <si>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</si>
  <si>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</si>
  <si>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</si>
  <si>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</si>
  <si>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</si>
  <si>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</si>
  <si>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</si>
  <si>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</si>
  <si>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</si>
  <si>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</si>
  <si>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</si>
  <si>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</si>
  <si>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</si>
  <si>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</si>
  <si>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</si>
  <si>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</si>
  <si>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</si>
  <si>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</si>
  <si>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</si>
  <si>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</si>
  <si>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</si>
  <si>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</si>
  <si>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</si>
  <si>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</si>
  <si>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</si>
  <si>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</si>
  <si>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</si>
  <si>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</si>
  <si>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</si>
  <si>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</si>
  <si>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</si>
  <si>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</si>
  <si>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</si>
  <si>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</si>
  <si>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</si>
  <si>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</si>
  <si>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</si>
  <si>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</si>
  <si>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</si>
  <si>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</si>
  <si>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</si>
  <si>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</si>
  <si>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</si>
  <si>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</si>
  <si>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</si>
  <si>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</si>
  <si>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</si>
  <si>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</si>
  <si>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</si>
  <si>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</si>
  <si>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</si>
  <si>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</si>
  <si>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</si>
  <si>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</si>
  <si>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</si>
  <si>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</si>
  <si>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</si>
  <si>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</si>
  <si>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</si>
  <si>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</si>
  <si>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</si>
  <si>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</si>
  <si>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</si>
  <si>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</si>
  <si>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</si>
  <si>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</si>
  <si>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</si>
  <si>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</si>
  <si>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</si>
  <si>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</si>
  <si>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</si>
  <si>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</si>
  <si>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</si>
  <si>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</si>
  <si>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</si>
  <si>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</si>
  <si>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</si>
  <si>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</si>
  <si>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</si>
  <si>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</si>
  <si>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</si>
  <si>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</si>
  <si>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</si>
  <si>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</si>
  <si>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</si>
  <si>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</si>
  <si>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</si>
  <si>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</si>
  <si>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</si>
  <si>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</si>
  <si>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</si>
  <si>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</si>
  <si>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</si>
  <si>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</si>
  <si>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</si>
  <si>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</si>
  <si>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</si>
  <si>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</si>
  <si>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</si>
  <si>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</si>
  <si>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</si>
  <si>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</si>
  <si>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</si>
  <si>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</si>
  <si>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</si>
  <si>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</si>
  <si>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</si>
  <si>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</si>
  <si>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</si>
  <si>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</si>
  <si>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</si>
  <si>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</si>
  <si>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</si>
  <si>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</si>
  <si>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</si>
  <si>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</si>
  <si>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</si>
  <si>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</si>
  <si>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</si>
  <si>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</si>
  <si>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</si>
  <si>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</si>
  <si>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</si>
  <si>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</si>
  <si>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</si>
  <si>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</si>
  <si>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</si>
  <si>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</si>
  <si>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</si>
  <si>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</si>
  <si>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</si>
  <si>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</si>
  <si>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</si>
  <si>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</si>
  <si>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</si>
  <si>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</si>
  <si>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</si>
  <si>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</si>
  <si>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</si>
  <si>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</si>
  <si>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</si>
  <si>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</si>
  <si>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</si>
  <si>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</si>
  <si>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</si>
  <si>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</si>
  <si>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</si>
  <si>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</si>
  <si>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</si>
  <si>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</si>
  <si>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</si>
  <si>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</si>
  <si>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</si>
  <si>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</si>
  <si>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</si>
  <si>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</si>
  <si>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</si>
  <si>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</si>
  <si>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</si>
  <si>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</si>
  <si>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</si>
  <si>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</si>
  <si>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</si>
  <si>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</si>
  <si>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</si>
  <si>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</si>
  <si>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</si>
  <si>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</si>
  <si>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</si>
  <si>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</si>
  <si>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</si>
  <si>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</si>
  <si>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</si>
  <si>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</si>
  <si>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</si>
  <si>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</si>
  <si>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</si>
  <si>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</si>
  <si>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</si>
  <si>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</si>
  <si>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</si>
  <si>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</si>
  <si>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</si>
  <si>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</si>
  <si>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</si>
  <si>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</si>
  <si>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</si>
  <si>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</si>
  <si>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</si>
  <si>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</si>
  <si>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</si>
  <si>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</si>
  <si>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</si>
  <si>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</si>
  <si>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</si>
  <si>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</si>
  <si>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</si>
  <si>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</si>
  <si>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</si>
  <si>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</si>
  <si>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</si>
  <si>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</si>
  <si>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</si>
  <si>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</si>
  <si>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</si>
  <si>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</si>
  <si>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</si>
  <si>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</si>
  <si>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</si>
  <si>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</si>
  <si>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</si>
  <si>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</si>
  <si>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</si>
  <si>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</si>
  <si>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</si>
  <si>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</si>
  <si>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</si>
  <si>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</si>
  <si>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</si>
  <si>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</si>
  <si>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</si>
  <si>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</si>
  <si>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</si>
  <si>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</si>
  <si>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</si>
  <si>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</si>
  <si>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</si>
  <si>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</si>
  <si>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</si>
  <si>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</si>
  <si>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</si>
  <si>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</si>
  <si>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</si>
  <si>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</si>
  <si>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</si>
  <si>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</si>
  <si>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</si>
  <si>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</si>
  <si>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</si>
  <si>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</si>
  <si>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</si>
  <si>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</si>
  <si>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</si>
  <si>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</si>
  <si>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</si>
  <si>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</si>
  <si>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</si>
  <si>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</si>
  <si>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</si>
  <si>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</si>
  <si>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</si>
  <si>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</si>
  <si>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</si>
  <si>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</si>
  <si>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</si>
  <si>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</si>
  <si>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</si>
  <si>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</si>
  <si>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</si>
  <si>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</si>
  <si>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</si>
  <si>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</si>
  <si>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</si>
  <si>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</si>
  <si>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</si>
  <si>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</si>
  <si>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</si>
  <si>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</si>
  <si>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</si>
  <si>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</si>
  <si>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</si>
  <si>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</si>
  <si>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</si>
  <si>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</si>
  <si>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</si>
  <si>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</si>
  <si>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</si>
  <si>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</si>
  <si>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</si>
  <si>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</si>
  <si>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</si>
  <si>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</si>
  <si>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</si>
  <si>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</si>
  <si>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</si>
  <si>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</si>
  <si>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</si>
  <si>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</si>
  <si>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</si>
  <si>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</si>
  <si>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</si>
  <si>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</si>
  <si>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</si>
  <si>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</si>
  <si>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</si>
  <si>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</si>
  <si>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</si>
  <si>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</si>
  <si>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</si>
  <si>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</si>
  <si>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</si>
  <si>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</si>
  <si>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</si>
  <si>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</si>
  <si>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</si>
  <si>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</si>
  <si>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</si>
  <si>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</si>
  <si>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</si>
  <si>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</si>
  <si>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</si>
  <si>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</si>
  <si>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</si>
  <si>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</si>
  <si>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</si>
  <si>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</si>
  <si>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</si>
  <si>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</si>
  <si>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</si>
  <si>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</si>
  <si>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</si>
  <si>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</si>
  <si>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</si>
  <si>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</si>
  <si>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</si>
  <si>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</si>
  <si>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</si>
  <si>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</si>
  <si>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</si>
  <si>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</si>
  <si>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</si>
  <si>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</si>
  <si>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</si>
  <si>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</si>
  <si>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</si>
  <si>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</si>
  <si>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</si>
  <si>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</si>
  <si>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</si>
  <si>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</si>
  <si>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</si>
  <si>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</si>
  <si>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</si>
  <si>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</si>
  <si>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</si>
  <si>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</si>
  <si>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</si>
  <si>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</si>
  <si>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</si>
  <si>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</si>
  <si>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</si>
  <si>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</si>
  <si>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</si>
  <si>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</si>
  <si>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</si>
  <si>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</si>
  <si>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</si>
  <si>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</si>
  <si>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</si>
  <si>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</si>
  <si>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</si>
  <si>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</si>
  <si>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</si>
  <si>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</si>
  <si>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</si>
  <si>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</si>
  <si>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</si>
  <si>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</si>
  <si>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</si>
  <si>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</si>
  <si>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</si>
  <si>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</si>
  <si>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</si>
  <si>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</si>
  <si>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</si>
  <si>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</si>
  <si>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</si>
  <si>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</si>
  <si>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</si>
  <si>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</si>
  <si>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</si>
  <si>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</si>
  <si>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</si>
  <si>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</si>
  <si>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</si>
  <si>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</si>
  <si>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</si>
  <si>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</si>
  <si>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</si>
  <si>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</si>
  <si>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</si>
  <si>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</si>
  <si>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</si>
  <si>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</si>
  <si>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</si>
  <si>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</si>
  <si>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</si>
  <si>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</si>
  <si>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</si>
  <si>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</si>
  <si>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</si>
  <si>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</si>
  <si>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</si>
  <si>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</si>
  <si>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</si>
  <si>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</si>
  <si>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</si>
  <si>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</si>
  <si>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</si>
  <si>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</si>
  <si>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</si>
  <si>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</si>
  <si>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</si>
  <si>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</si>
  <si>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</si>
  <si>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</si>
  <si>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</si>
  <si>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</si>
  <si>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</si>
  <si>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</si>
  <si>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</si>
  <si>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</si>
  <si>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</si>
  <si>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</si>
  <si>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</si>
  <si>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</si>
  <si>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</si>
  <si>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</si>
  <si>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</si>
  <si>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</si>
  <si>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</si>
  <si>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</si>
  <si>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</si>
  <si>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</si>
  <si>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</si>
  <si>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</si>
  <si>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</si>
  <si>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</si>
  <si>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</si>
  <si>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</si>
  <si>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</si>
  <si>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</si>
  <si>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</si>
  <si>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</si>
  <si>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</si>
  <si>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</si>
  <si>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</si>
  <si>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</si>
  <si>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</si>
  <si>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</si>
  <si>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</si>
  <si>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</si>
  <si>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</si>
  <si>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</si>
  <si>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</si>
  <si>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</si>
  <si>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</si>
  <si>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</si>
  <si>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</si>
  <si>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</si>
  <si>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</si>
  <si>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</si>
  <si>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</si>
  <si>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</si>
  <si>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</si>
  <si>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</si>
  <si>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</si>
  <si>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</si>
  <si>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</si>
  <si>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</si>
  <si>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</si>
  <si>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</si>
  <si>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</si>
  <si>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</si>
  <si>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</si>
  <si>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</si>
  <si>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</si>
  <si>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</si>
  <si>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</si>
  <si>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</si>
  <si>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</si>
  <si>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</si>
  <si>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</si>
  <si>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</si>
  <si>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</si>
  <si>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</si>
  <si>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</si>
  <si>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</si>
  <si>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</si>
  <si>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</si>
  <si>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</si>
  <si>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</si>
  <si>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</si>
  <si>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</si>
  <si>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</si>
  <si>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</si>
  <si>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</si>
  <si>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</si>
  <si>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</si>
  <si>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</si>
  <si>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</si>
  <si>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</si>
  <si>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</si>
  <si>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</si>
  <si>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</si>
  <si>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</si>
  <si>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</si>
  <si>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</si>
  <si>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</si>
  <si>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</si>
  <si>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</si>
  <si>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</si>
  <si>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</si>
  <si>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</si>
  <si>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</si>
  <si>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</si>
  <si>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</si>
  <si>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</si>
  <si>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</si>
  <si>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</si>
  <si>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</si>
  <si>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</si>
  <si>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</si>
  <si>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</si>
  <si>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</si>
  <si>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</si>
  <si>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</si>
  <si>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</si>
  <si>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</si>
  <si>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</si>
  <si>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</si>
  <si>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</si>
  <si>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</si>
  <si>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</si>
  <si>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</si>
  <si>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</si>
  <si>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</si>
  <si>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</si>
  <si>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</si>
  <si>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</si>
  <si>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</si>
  <si>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</si>
  <si>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</si>
  <si>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</si>
  <si>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</si>
  <si>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</si>
  <si>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</si>
  <si>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</si>
  <si>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</si>
  <si>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</si>
  <si>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</si>
  <si>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</si>
  <si>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</si>
  <si>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</si>
  <si>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</si>
  <si>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</si>
  <si>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</si>
  <si>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</si>
  <si>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</si>
  <si>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</si>
  <si>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</si>
  <si>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</si>
  <si>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</si>
  <si>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</si>
  <si>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</si>
  <si>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</si>
  <si>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</si>
  <si>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</si>
  <si>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</si>
  <si>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</si>
  <si>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</si>
  <si>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</si>
  <si>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</si>
  <si>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</si>
  <si>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</si>
  <si>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</si>
  <si>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</si>
  <si>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</si>
  <si>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</si>
  <si>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</si>
  <si>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</si>
  <si>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</si>
  <si>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</si>
  <si>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</si>
  <si>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</si>
  <si>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</si>
  <si>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</si>
  <si>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</si>
  <si>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</si>
  <si>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</si>
  <si>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</si>
  <si>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</si>
  <si>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</si>
  <si>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</si>
  <si>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</si>
  <si>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</si>
  <si>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</si>
  <si>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</si>
  <si>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</si>
  <si>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</si>
  <si>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</si>
  <si>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</si>
  <si>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</si>
  <si>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</si>
  <si>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</si>
  <si>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</si>
  <si>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</si>
  <si>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</si>
  <si>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</si>
  <si>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</si>
  <si>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</si>
  <si>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</si>
  <si>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</si>
  <si>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</si>
  <si>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</si>
  <si>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</si>
  <si>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</si>
  <si>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</si>
  <si>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</si>
  <si>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</si>
  <si>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</si>
  <si>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</si>
  <si>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</si>
  <si>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</si>
  <si>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</si>
  <si>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</si>
  <si>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</si>
  <si>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</si>
  <si>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</si>
  <si>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</si>
  <si>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</si>
  <si>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</si>
  <si>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</si>
  <si>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</si>
  <si>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</si>
  <si>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</si>
  <si>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</si>
  <si>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</si>
  <si>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</si>
  <si>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</si>
  <si>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</si>
  <si>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</si>
  <si>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</si>
  <si>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</si>
  <si>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</si>
  <si>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</si>
  <si>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</si>
  <si>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</si>
  <si>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</si>
  <si>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</si>
  <si>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</si>
  <si>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</si>
  <si>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</si>
  <si>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</si>
  <si>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</si>
  <si>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</si>
  <si>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</si>
  <si>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</si>
  <si>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</si>
  <si>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</si>
  <si>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</si>
  <si>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</si>
  <si>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</si>
  <si>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</si>
  <si>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</si>
  <si>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</si>
  <si>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</si>
  <si>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</si>
  <si>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</si>
  <si>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</si>
  <si>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</si>
  <si>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</si>
  <si>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</si>
  <si>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</si>
  <si>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</si>
  <si>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</si>
  <si>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</si>
  <si>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</si>
  <si>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</si>
  <si>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</si>
  <si>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</si>
  <si>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</si>
  <si>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</si>
  <si>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</si>
  <si>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</si>
  <si>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</si>
  <si>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</si>
  <si>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</si>
  <si>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</si>
  <si>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</si>
  <si>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</si>
  <si>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</si>
  <si>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</si>
  <si>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</si>
  <si>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</si>
  <si>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</si>
  <si>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</si>
  <si>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</si>
  <si>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</si>
  <si>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</si>
  <si>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</si>
  <si>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</si>
  <si>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</si>
  <si>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</si>
  <si>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</si>
  <si>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</si>
  <si>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</si>
  <si>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</si>
  <si>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</si>
  <si>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</si>
  <si>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</si>
  <si>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</si>
  <si>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</si>
  <si>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</si>
  <si>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</si>
  <si>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</si>
  <si>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</si>
  <si>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</si>
  <si>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</si>
  <si>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</si>
  <si>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</si>
  <si>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</si>
  <si>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</si>
  <si>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</si>
  <si>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</si>
  <si>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</si>
  <si>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</si>
  <si>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</si>
  <si>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</si>
  <si>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</si>
  <si>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</si>
  <si>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</si>
  <si>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</si>
  <si>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</si>
  <si>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</si>
  <si>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</si>
  <si>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</si>
  <si>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</si>
  <si>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</si>
  <si>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</si>
  <si>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</si>
  <si>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</si>
  <si>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</si>
  <si>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</si>
  <si>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</si>
  <si>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</si>
  <si>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</si>
  <si>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</si>
  <si>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</si>
  <si>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</si>
  <si>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</si>
  <si>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</si>
  <si>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</si>
  <si>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</si>
  <si>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</si>
  <si>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</si>
  <si>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</si>
  <si>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</si>
  <si>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</si>
  <si>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</si>
  <si>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</si>
  <si>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</si>
  <si>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</si>
  <si>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</si>
  <si>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</si>
  <si>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</si>
  <si>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</si>
  <si>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</si>
  <si>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</si>
  <si>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</si>
  <si>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</si>
  <si>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</si>
  <si>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</si>
  <si>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</si>
  <si>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</si>
  <si>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</si>
  <si>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</si>
  <si>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</si>
  <si>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</si>
  <si>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</si>
  <si>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</si>
  <si>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</si>
  <si>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</si>
  <si>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</si>
  <si>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</si>
  <si>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</si>
  <si>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</si>
  <si>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</si>
  <si>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</si>
  <si>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</si>
  <si>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</si>
  <si>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</si>
  <si>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</si>
  <si>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</si>
  <si>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</si>
  <si>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</si>
  <si>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</si>
  <si>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</si>
  <si>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</si>
  <si>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</si>
  <si>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</si>
  <si>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</si>
  <si>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</si>
  <si>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</si>
  <si>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</si>
  <si>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</si>
  <si>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</si>
  <si>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</si>
  <si>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</si>
  <si>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</si>
  <si>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</si>
  <si>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</si>
  <si>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</si>
  <si>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</si>
  <si>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</si>
  <si>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</si>
  <si>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</si>
  <si>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</si>
  <si>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</si>
  <si>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</si>
  <si>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</si>
  <si>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</si>
  <si>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</si>
  <si>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</si>
  <si>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</si>
  <si>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</si>
  <si>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</si>
  <si>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</si>
  <si>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</si>
  <si>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</si>
  <si>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</si>
  <si>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</si>
  <si>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</si>
  <si>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</si>
  <si>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</si>
  <si>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</si>
  <si>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</si>
  <si>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</si>
  <si>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</si>
  <si>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</si>
  <si>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</si>
  <si>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</si>
  <si>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</si>
  <si>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</si>
  <si>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</si>
  <si>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</si>
  <si>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</si>
  <si>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</si>
  <si>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</si>
  <si>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</si>
  <si>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</si>
  <si>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</si>
  <si>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</si>
  <si>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</si>
  <si>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</si>
  <si>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</si>
  <si>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</si>
  <si>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</si>
  <si>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</si>
  <si>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</si>
  <si>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</si>
  <si>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</si>
  <si>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</si>
  <si>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</si>
  <si>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</si>
  <si>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</si>
  <si>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</si>
  <si>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</si>
  <si>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</si>
  <si>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</si>
  <si>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</si>
  <si>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</si>
  <si>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</si>
  <si>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</si>
  <si>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</si>
  <si>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</si>
  <si>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</si>
  <si>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</si>
  <si>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</si>
  <si>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</si>
  <si>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</si>
  <si>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</si>
  <si>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</si>
  <si>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</si>
  <si>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</si>
  <si>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</si>
  <si>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</si>
  <si>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</si>
  <si>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</si>
  <si>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</si>
  <si>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</si>
  <si>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</si>
  <si>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</si>
  <si>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</si>
  <si>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</si>
  <si>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</si>
  <si>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</si>
  <si>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</si>
  <si>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</si>
  <si>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</si>
  <si>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</si>
  <si>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</si>
  <si>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</si>
  <si>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</si>
  <si>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</si>
  <si>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</si>
  <si>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</si>
  <si>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</si>
  <si>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</si>
  <si>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</si>
  <si>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</si>
  <si>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</si>
  <si>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</si>
  <si>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</si>
  <si>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</si>
  <si>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</si>
  <si>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</si>
  <si>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</si>
  <si>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</si>
  <si>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</si>
  <si>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</si>
  <si>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</si>
  <si>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</si>
  <si>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</si>
  <si>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</si>
  <si>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</si>
  <si>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</si>
  <si>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</si>
  <si>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</si>
  <si>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</si>
  <si>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</si>
  <si>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</si>
  <si>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</si>
  <si>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</si>
  <si>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</si>
  <si>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</si>
  <si>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</si>
  <si>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</si>
  <si>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</si>
  <si>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</si>
  <si>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</si>
  <si>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</si>
  <si>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</si>
  <si>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</si>
  <si>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</si>
  <si>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</si>
  <si>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</si>
  <si>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</si>
  <si>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</si>
  <si>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</si>
  <si>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</si>
  <si>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</si>
  <si>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</si>
  <si>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</si>
  <si>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</si>
  <si>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</si>
  <si>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</si>
  <si>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</si>
  <si>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</si>
  <si>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</si>
  <si>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</si>
  <si>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</si>
  <si>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</si>
  <si>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</si>
  <si>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</si>
  <si>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</si>
  <si>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</si>
  <si>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</si>
  <si>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</si>
  <si>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</si>
  <si>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</si>
  <si>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</si>
  <si>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</si>
  <si>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</si>
  <si>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</si>
  <si>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</si>
  <si>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</si>
  <si>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</si>
  <si>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</si>
  <si>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</si>
  <si>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</si>
  <si>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</si>
  <si>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</si>
  <si>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</si>
  <si>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</si>
  <si>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</si>
  <si>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</si>
  <si>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</si>
  <si>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</si>
  <si>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</si>
  <si>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</si>
  <si>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</si>
  <si>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</si>
  <si>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</si>
  <si>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</si>
  <si>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</si>
  <si>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</si>
  <si>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</si>
  <si>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</si>
  <si>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</si>
  <si>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</si>
  <si>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</si>
  <si>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</si>
  <si>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</si>
  <si>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</si>
  <si>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</si>
  <si>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</si>
  <si>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</si>
  <si>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</si>
  <si>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</si>
  <si>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</si>
  <si>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</si>
  <si>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</si>
  <si>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</si>
  <si>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</si>
  <si>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</si>
  <si>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</si>
  <si>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</si>
  <si>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</si>
  <si>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</si>
  <si>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</si>
  <si>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</si>
  <si>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</si>
  <si>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</si>
  <si>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</si>
  <si>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</si>
  <si>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</si>
  <si>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</si>
  <si>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</si>
  <si>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</si>
  <si>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</si>
  <si>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</si>
  <si>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</si>
  <si>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</si>
  <si>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</si>
  <si>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</si>
  <si>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</si>
  <si>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</si>
  <si>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</si>
  <si>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</si>
  <si>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</si>
  <si>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</si>
  <si>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</si>
  <si>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</si>
  <si>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</si>
  <si>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</si>
  <si>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</si>
  <si>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</si>
  <si>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</si>
  <si>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</si>
  <si>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</si>
  <si>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</si>
  <si>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</si>
  <si>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</si>
  <si>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</si>
  <si>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</si>
  <si>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</si>
  <si>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</si>
  <si>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</si>
  <si>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</si>
  <si>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</si>
  <si>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</si>
  <si>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</si>
  <si>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</si>
  <si>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</si>
  <si>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</si>
  <si>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</si>
  <si>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</si>
  <si>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</si>
  <si>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</si>
  <si>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</si>
  <si>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</si>
  <si>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</si>
  <si>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</si>
  <si>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</si>
  <si>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</si>
  <si>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</si>
  <si>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</si>
  <si>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</si>
  <si>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</si>
  <si>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</si>
  <si>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</si>
  <si>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</si>
  <si>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</si>
  <si>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</si>
  <si>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</si>
  <si>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</si>
  <si>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</si>
  <si>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</si>
  <si>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</si>
  <si>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</si>
  <si>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</si>
  <si>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</si>
  <si>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</si>
  <si>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</si>
  <si>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</si>
  <si>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</si>
  <si>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</si>
  <si>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</si>
  <si>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</si>
  <si>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</si>
  <si>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</si>
  <si>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</si>
  <si>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</si>
  <si>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</si>
  <si>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</si>
  <si>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</si>
  <si>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</si>
  <si>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</si>
  <si>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</si>
  <si>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</si>
  <si>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</si>
  <si>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</si>
  <si>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</si>
  <si>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</si>
  <si>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</si>
  <si>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</si>
  <si>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</si>
  <si>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</si>
  <si>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</si>
  <si>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</si>
  <si>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</si>
  <si>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</si>
  <si>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</si>
  <si>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</si>
  <si>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</si>
  <si>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</si>
  <si>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</si>
  <si>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</si>
  <si>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</si>
  <si>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</si>
  <si>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</si>
  <si>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</si>
  <si>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</si>
  <si>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</si>
  <si>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</si>
  <si>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</si>
  <si>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</si>
  <si>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</si>
  <si>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</si>
  <si>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</si>
  <si>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</si>
  <si>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</si>
  <si>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</si>
  <si>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</si>
  <si>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</si>
  <si>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</si>
  <si>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</si>
  <si>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</si>
  <si>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</si>
  <si>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</si>
  <si>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</si>
  <si>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</si>
  <si>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</si>
  <si>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</si>
  <si>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</si>
  <si>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</si>
  <si>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</si>
  <si>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</si>
  <si>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</si>
  <si>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</si>
  <si>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</si>
  <si>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</si>
  <si>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</si>
  <si>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</si>
  <si>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</si>
  <si>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</si>
  <si>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</si>
  <si>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</si>
  <si>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</si>
  <si>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</si>
  <si>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</si>
  <si>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</si>
  <si>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</si>
  <si>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</si>
  <si>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</si>
  <si>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</si>
  <si>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</si>
  <si>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</si>
  <si>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</si>
  <si>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</si>
  <si>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</si>
  <si>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</si>
  <si>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</si>
  <si>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</si>
  <si>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</si>
  <si>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</si>
  <si>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</si>
  <si>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</si>
  <si>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</si>
  <si>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</si>
  <si>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</si>
  <si>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</si>
  <si>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</si>
  <si>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</si>
  <si>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</si>
  <si>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</si>
  <si>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</si>
  <si>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</si>
  <si>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</si>
  <si>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</si>
  <si>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</si>
  <si>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</si>
  <si>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</si>
  <si>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</si>
  <si>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</si>
  <si>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</si>
  <si>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</si>
  <si>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</si>
  <si>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</si>
  <si>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</si>
  <si>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</si>
  <si>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</si>
  <si>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</si>
  <si>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</si>
  <si>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</si>
  <si>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</si>
  <si>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</si>
  <si>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</si>
  <si>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</si>
  <si>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</si>
  <si>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</si>
  <si>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</si>
  <si>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</si>
  <si>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</si>
  <si>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</si>
  <si>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</si>
  <si>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</si>
  <si>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</si>
  <si>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</si>
  <si>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</si>
  <si>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</si>
  <si>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</si>
  <si>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</si>
  <si>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</si>
  <si>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</si>
  <si>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</si>
  <si>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</si>
  <si>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</si>
  <si>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</si>
  <si>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</si>
  <si>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</si>
  <si>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</si>
  <si>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</si>
  <si>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</si>
  <si>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</si>
  <si>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</si>
  <si>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</si>
  <si>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</si>
  <si>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</si>
  <si>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</si>
  <si>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</si>
  <si>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</si>
  <si>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</si>
  <si>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</si>
  <si>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</si>
  <si>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</si>
  <si>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</si>
  <si>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</si>
  <si>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</si>
  <si>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</si>
  <si>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</si>
  <si>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</si>
  <si>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</si>
  <si>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</si>
  <si>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</si>
  <si>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</si>
  <si>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</si>
  <si>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</si>
  <si>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</si>
  <si>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</si>
  <si>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</si>
  <si>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</si>
  <si>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</si>
  <si>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</si>
  <si>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</si>
  <si>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</si>
  <si>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</si>
  <si>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</si>
  <si>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</si>
  <si>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</si>
  <si>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</si>
  <si>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</si>
  <si>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</si>
  <si>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</si>
  <si>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</si>
  <si>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</si>
  <si>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</si>
  <si>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</si>
  <si>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</si>
  <si>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</si>
  <si>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</si>
  <si>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</si>
  <si>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</si>
  <si>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</si>
  <si>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</si>
  <si>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</si>
  <si>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</si>
  <si>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</si>
  <si>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</si>
  <si>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</si>
  <si>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</si>
  <si>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</si>
  <si>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</si>
  <si>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</si>
  <si>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</si>
  <si>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</si>
  <si>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</si>
  <si>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</si>
  <si>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</si>
  <si>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</si>
  <si>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</si>
  <si>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</si>
  <si>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</si>
  <si>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</si>
  <si>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</si>
  <si>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</si>
  <si>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</si>
  <si>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</si>
  <si>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</si>
  <si>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</si>
  <si>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</si>
  <si>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</si>
  <si>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</si>
  <si>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</si>
  <si>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</si>
  <si>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</si>
  <si>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</si>
  <si>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</si>
  <si>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</si>
  <si>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</si>
  <si>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</si>
  <si>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</si>
  <si>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</si>
  <si>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</si>
  <si>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</si>
  <si>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</si>
  <si>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</si>
  <si>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</si>
  <si>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</si>
  <si>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</si>
  <si>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</si>
  <si>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</si>
  <si>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</si>
  <si>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</si>
  <si>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</si>
  <si>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</si>
  <si>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</si>
  <si>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</si>
  <si>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</si>
  <si>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</si>
  <si>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</si>
  <si>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</si>
  <si>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</si>
  <si>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</si>
  <si>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</si>
  <si>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</si>
  <si>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</si>
  <si>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</si>
  <si>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</si>
  <si>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</si>
  <si>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</si>
  <si>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</si>
  <si>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</si>
  <si>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</si>
  <si>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</si>
  <si>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</si>
  <si>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</si>
  <si>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</si>
  <si>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</si>
  <si>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</si>
  <si>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</si>
  <si>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</si>
  <si>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</si>
  <si>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</si>
  <si>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</si>
  <si>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</si>
  <si>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</si>
  <si>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</si>
  <si>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</si>
  <si>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</si>
  <si>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</si>
  <si>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</si>
  <si>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</si>
  <si>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</si>
  <si>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</si>
  <si>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</si>
  <si>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</si>
  <si>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</si>
  <si>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</si>
  <si>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</si>
  <si>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</si>
  <si>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</si>
  <si>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</si>
  <si>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</si>
  <si>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</si>
  <si>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</si>
  <si>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</si>
  <si>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</si>
  <si>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</si>
  <si>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</si>
  <si>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</si>
  <si>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</si>
  <si>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</si>
  <si>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</si>
  <si>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</si>
  <si>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</si>
  <si>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</si>
  <si>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</si>
  <si>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</si>
  <si>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</si>
  <si>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</si>
  <si>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</si>
  <si>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</si>
  <si>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</si>
  <si>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</si>
  <si>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</si>
  <si>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</si>
  <si>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</si>
  <si>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</si>
  <si>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</si>
  <si>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</si>
  <si>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</si>
  <si>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</si>
  <si>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</si>
  <si>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</si>
  <si>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</si>
  <si>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</si>
  <si>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</si>
  <si>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</si>
  <si>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</si>
  <si>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</si>
  <si>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</si>
  <si>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</si>
  <si>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</si>
  <si>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</si>
  <si>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</si>
  <si>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</si>
  <si>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</si>
  <si>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</si>
  <si>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</si>
  <si>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</si>
  <si>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</si>
  <si>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</si>
  <si>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</si>
  <si>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</si>
  <si>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</si>
  <si>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</si>
  <si>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</si>
  <si>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</si>
  <si>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</si>
  <si>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</si>
  <si>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</si>
  <si>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</si>
  <si>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</si>
  <si>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</si>
  <si>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</si>
  <si>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</si>
  <si>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</si>
  <si>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</si>
  <si>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</si>
  <si>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</si>
  <si>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</si>
  <si>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</si>
  <si>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</si>
  <si>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</si>
  <si>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</si>
  <si>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</si>
  <si>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</si>
  <si>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</si>
  <si>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</si>
  <si>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</si>
  <si>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</si>
  <si>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</si>
  <si>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</si>
  <si>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</si>
  <si>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</si>
  <si>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</si>
  <si>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</si>
  <si>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</si>
  <si>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</si>
  <si>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</si>
  <si>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</si>
  <si>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</si>
  <si>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</si>
  <si>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</si>
  <si>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</si>
  <si>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</si>
  <si>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</si>
  <si>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</si>
  <si>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</si>
  <si>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</si>
  <si>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</si>
  <si>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</si>
  <si>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</si>
  <si>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</si>
  <si>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</si>
  <si>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</si>
  <si>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</si>
  <si>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</si>
  <si>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</si>
  <si>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</si>
  <si>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</si>
  <si>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</si>
  <si>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</si>
  <si>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</si>
  <si>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</si>
  <si>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</si>
  <si>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</si>
  <si>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</si>
  <si>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</si>
  <si>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</si>
  <si>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</si>
  <si>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</si>
  <si>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</si>
  <si>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</si>
  <si>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</si>
  <si>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</si>
  <si>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</si>
  <si>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</si>
  <si>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</si>
  <si>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</si>
  <si>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</si>
  <si>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</si>
  <si>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</si>
  <si>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</si>
  <si>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</si>
  <si>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</si>
  <si>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</si>
  <si>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</si>
  <si>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</si>
  <si>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</si>
  <si>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</si>
  <si>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</si>
  <si>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</si>
  <si>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</si>
  <si>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</si>
  <si>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</si>
  <si>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</si>
  <si>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</si>
  <si>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</si>
  <si>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</si>
  <si>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</si>
  <si>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</si>
  <si>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</si>
  <si>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</si>
  <si>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</si>
  <si>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</si>
  <si>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</si>
  <si>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</si>
  <si>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</si>
  <si>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</si>
  <si>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</si>
  <si>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</si>
  <si>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</si>
  <si>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</si>
  <si>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</si>
  <si>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</si>
  <si>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</si>
  <si>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</si>
  <si>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</si>
  <si>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</si>
  <si>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</si>
  <si>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</si>
  <si>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</si>
  <si>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</si>
  <si>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</si>
  <si>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</si>
  <si>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</si>
  <si>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</si>
  <si>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</si>
  <si>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</si>
  <si>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</si>
  <si>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</si>
  <si>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</si>
  <si>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</si>
  <si>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</si>
  <si>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</si>
  <si>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</si>
  <si>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</si>
  <si>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</si>
  <si>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</si>
  <si>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</si>
  <si>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</si>
  <si>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</si>
  <si>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</si>
  <si>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</si>
  <si>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</si>
  <si>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</si>
  <si>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</si>
  <si>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</si>
  <si>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</si>
  <si>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</si>
  <si>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</si>
  <si>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</si>
  <si>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</si>
  <si>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</si>
  <si>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</si>
  <si>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</si>
  <si>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</si>
  <si>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</si>
  <si>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</si>
  <si>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</si>
  <si>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</si>
  <si>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</si>
  <si>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</si>
  <si>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</si>
  <si>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</si>
  <si>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</si>
  <si>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</si>
  <si>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</si>
  <si>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</si>
  <si>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</si>
  <si>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</si>
  <si>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</si>
  <si>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</si>
  <si>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</si>
  <si>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</si>
  <si>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</si>
  <si>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</si>
  <si>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</si>
  <si>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</si>
  <si>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</si>
  <si>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</si>
  <si>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</si>
  <si>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</si>
  <si>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</si>
  <si>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</si>
  <si>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</si>
  <si>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</si>
  <si>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</si>
  <si>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</si>
  <si>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</si>
  <si>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</si>
  <si>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</si>
  <si>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</si>
  <si>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</si>
  <si>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</si>
  <si>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</si>
  <si>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</si>
  <si>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</si>
  <si>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</si>
  <si>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</si>
  <si>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</si>
  <si>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</si>
  <si>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</si>
  <si>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</si>
  <si>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</si>
  <si>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</si>
  <si>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</si>
  <si>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</si>
  <si>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</si>
  <si>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</si>
  <si>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</si>
  <si>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</si>
  <si>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</si>
  <si>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</si>
  <si>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</si>
  <si>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</si>
  <si>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</si>
  <si>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</si>
  <si>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</si>
  <si>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</si>
  <si>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</si>
  <si>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</si>
  <si>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</si>
  <si>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</si>
  <si>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</si>
  <si>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</si>
  <si>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</si>
  <si>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</si>
  <si>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</si>
  <si>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</si>
  <si>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</si>
  <si>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</si>
  <si>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</si>
  <si>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</si>
  <si>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</si>
  <si>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</si>
  <si>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</si>
  <si>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</si>
  <si>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</si>
  <si>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</si>
  <si>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</si>
  <si>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</si>
  <si>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</si>
  <si>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</si>
  <si>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</si>
  <si>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</si>
  <si>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</si>
  <si>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</si>
  <si>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</si>
  <si>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</si>
  <si>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</si>
  <si>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</si>
  <si>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</si>
  <si>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</si>
  <si>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</si>
  <si>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</si>
  <si>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</si>
  <si>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</si>
  <si>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</si>
  <si>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</si>
  <si>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</si>
  <si>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</si>
  <si>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</si>
  <si>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</si>
  <si>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</si>
  <si>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</si>
  <si>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</si>
  <si>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</si>
  <si>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</si>
  <si>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</si>
  <si>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</si>
  <si>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</si>
  <si>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</si>
  <si>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</si>
  <si>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</si>
  <si>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</si>
  <si>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</si>
  <si>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</si>
  <si>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</si>
  <si>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</si>
  <si>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</si>
  <si>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</si>
  <si>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</si>
  <si>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</si>
  <si>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</si>
  <si>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</si>
  <si>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</si>
  <si>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</si>
  <si>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</si>
  <si>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</si>
  <si>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</si>
  <si>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</si>
  <si>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</si>
  <si>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</si>
  <si>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</si>
  <si>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</si>
  <si>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</si>
  <si>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</si>
  <si>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</si>
  <si>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</si>
  <si>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</si>
  <si>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</si>
  <si>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</si>
  <si>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</si>
  <si>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</si>
  <si>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</si>
  <si>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</si>
  <si>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</si>
  <si>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</si>
  <si>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</si>
  <si>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</si>
  <si>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</si>
  <si>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</si>
  <si>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</si>
  <si>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</si>
  <si>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</si>
  <si>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</si>
  <si>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</si>
  <si>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</si>
  <si>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</si>
  <si>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</si>
  <si>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</si>
  <si>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</si>
  <si>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</si>
  <si>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</si>
  <si>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</si>
  <si>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</si>
  <si>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</si>
  <si>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</si>
  <si>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</si>
  <si>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</si>
  <si>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</si>
  <si>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</si>
  <si>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</si>
  <si>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</si>
  <si>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</si>
  <si>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</si>
  <si>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</si>
  <si>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</si>
  <si>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</si>
  <si>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</si>
  <si>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</si>
  <si>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</si>
  <si>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</si>
  <si>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</si>
  <si>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</si>
  <si>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</si>
  <si>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</si>
  <si>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</si>
  <si>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</si>
  <si>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</si>
  <si>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</si>
  <si>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</si>
  <si>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</si>
  <si>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</si>
  <si>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</si>
  <si>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</si>
  <si>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</si>
  <si>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</si>
  <si>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</si>
  <si>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</si>
  <si>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</si>
  <si>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</si>
  <si>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</si>
  <si>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</si>
  <si>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</si>
  <si>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</si>
  <si>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</si>
  <si>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</si>
  <si>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</si>
  <si>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</si>
  <si>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</si>
  <si>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</si>
  <si>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</si>
  <si>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</si>
  <si>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</si>
  <si>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</si>
  <si>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</si>
  <si>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</si>
  <si>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</si>
  <si>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</si>
  <si>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</si>
  <si>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</si>
  <si>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</si>
  <si>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</si>
  <si>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</si>
  <si>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</si>
  <si>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</si>
  <si>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</si>
  <si>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</si>
  <si>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</si>
  <si>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</si>
  <si>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</si>
  <si>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</si>
  <si>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</si>
  <si>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</si>
  <si>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</si>
  <si>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</si>
  <si>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</si>
  <si>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</si>
  <si>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</si>
  <si>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</si>
  <si>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</si>
  <si>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</si>
  <si>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</si>
  <si>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</si>
  <si>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</si>
  <si>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</si>
  <si>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</si>
  <si>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</si>
  <si>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</si>
  <si>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</si>
  <si>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</si>
  <si>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</si>
  <si>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</si>
  <si>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</si>
  <si>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</si>
  <si>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</si>
  <si>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</si>
  <si>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</si>
  <si>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</si>
  <si>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</si>
  <si>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</si>
  <si>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</si>
  <si>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</si>
  <si>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</si>
  <si>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</si>
  <si>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</si>
  <si>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</si>
  <si>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</si>
  <si>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</si>
  <si>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</si>
  <si>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</si>
  <si>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</si>
  <si>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</si>
  <si>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</si>
  <si>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</si>
  <si>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</si>
  <si>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</si>
  <si>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</si>
  <si>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</si>
  <si>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</si>
  <si>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</si>
  <si>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</si>
  <si>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</si>
  <si>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</si>
  <si>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</si>
  <si>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</si>
  <si>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</si>
  <si>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</si>
  <si>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</si>
  <si>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</si>
  <si>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</si>
  <si>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</si>
  <si>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</si>
  <si>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</si>
  <si>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</si>
  <si>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</si>
  <si>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</si>
  <si>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</si>
  <si>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</si>
  <si>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</si>
  <si>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</si>
  <si>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</si>
  <si>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</si>
  <si>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</si>
  <si>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</si>
  <si>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</si>
  <si>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</si>
  <si>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</si>
  <si>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</si>
  <si>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</si>
  <si>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</si>
  <si>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</si>
  <si>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</si>
  <si>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</si>
  <si>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</si>
  <si>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</si>
  <si>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</si>
  <si>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</si>
  <si>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</si>
  <si>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</si>
  <si>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</si>
  <si>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</si>
  <si>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</si>
  <si>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</si>
  <si>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</si>
  <si>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</si>
  <si>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</si>
  <si>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</si>
  <si>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</si>
  <si>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</si>
  <si>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</si>
  <si>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</si>
  <si>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</si>
  <si>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</si>
  <si>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</si>
  <si>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</si>
  <si>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</si>
  <si>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</si>
  <si>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</si>
  <si>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</si>
  <si>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</si>
  <si>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</si>
  <si>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</si>
  <si>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</si>
  <si>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</si>
  <si>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</si>
  <si>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</si>
  <si>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</si>
  <si>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</si>
  <si>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</si>
  <si>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</si>
  <si>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</si>
  <si>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</si>
  <si>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</si>
  <si>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</si>
  <si>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</si>
  <si>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</si>
  <si>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</si>
  <si>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</si>
  <si>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</si>
  <si>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</si>
  <si>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</si>
  <si>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</si>
  <si>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</si>
  <si>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</si>
  <si>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</si>
  <si>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</si>
  <si>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</si>
  <si>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</si>
  <si>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</si>
  <si>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</si>
  <si>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</si>
  <si>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</si>
  <si>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</si>
  <si>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</si>
  <si>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</si>
  <si>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</si>
  <si>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</si>
  <si>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</si>
  <si>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</si>
  <si>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</si>
  <si>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</si>
  <si>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</si>
  <si>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</si>
  <si>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</si>
  <si>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</si>
  <si>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</si>
  <si>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</si>
  <si>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</si>
  <si>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</si>
  <si>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</si>
  <si>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</si>
  <si>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</si>
  <si>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</si>
  <si>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</si>
  <si>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</si>
  <si>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</si>
  <si>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</si>
  <si>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</si>
  <si>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</si>
  <si>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</si>
  <si>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</si>
  <si>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</si>
  <si>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</si>
  <si>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</si>
  <si>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</si>
  <si>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</si>
  <si>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</si>
  <si>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</si>
  <si>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</si>
  <si>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</si>
  <si>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</si>
  <si>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</si>
  <si>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</si>
  <si>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</si>
  <si>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</si>
  <si>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</si>
  <si>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</si>
  <si>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</si>
  <si>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</si>
  <si>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</si>
  <si>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</si>
  <si>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</si>
  <si>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</si>
  <si>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</si>
  <si>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</si>
  <si>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</si>
  <si>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</si>
  <si>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</si>
  <si>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</si>
  <si>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</si>
  <si>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</si>
  <si>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</si>
  <si>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</si>
  <si>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</si>
  <si>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</si>
  <si>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</si>
  <si>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</si>
  <si>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</si>
  <si>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</si>
  <si>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</si>
  <si>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</si>
  <si>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</si>
  <si>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</si>
  <si>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</si>
  <si>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</si>
  <si>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</si>
  <si>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</si>
  <si>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</si>
  <si>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</si>
  <si>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</si>
  <si>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</si>
  <si>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</si>
  <si>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</si>
  <si>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</si>
  <si>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</si>
  <si>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</si>
  <si>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</si>
  <si>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</si>
  <si>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</si>
  <si>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</si>
  <si>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</si>
  <si>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</si>
  <si>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</si>
  <si>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</si>
  <si>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</si>
  <si>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</si>
  <si>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</si>
  <si>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</si>
  <si>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</si>
  <si>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</si>
  <si>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</si>
  <si>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</si>
  <si>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</si>
  <si>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</si>
  <si>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</si>
  <si>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</si>
  <si>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</si>
  <si>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</si>
  <si>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</si>
  <si>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</si>
  <si>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</si>
  <si>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</si>
  <si>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</si>
  <si>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</si>
  <si>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</si>
  <si>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</si>
  <si>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</si>
  <si>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</si>
  <si>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</si>
  <si>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</si>
  <si>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</si>
  <si>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</si>
  <si>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</si>
  <si>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</si>
  <si>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</si>
  <si>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</si>
  <si>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</si>
  <si>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</si>
  <si>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</si>
  <si>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</si>
  <si>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</si>
  <si>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</si>
  <si>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</si>
  <si>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</si>
  <si>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</si>
  <si>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</si>
  <si>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</si>
  <si>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</si>
  <si>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</si>
  <si>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</si>
  <si>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</si>
  <si>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</si>
  <si>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</si>
  <si>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</si>
  <si>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</si>
  <si>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</si>
  <si>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</si>
  <si>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</si>
  <si>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</si>
  <si>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</si>
  <si>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</si>
  <si>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</si>
  <si>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</si>
  <si>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</si>
  <si>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</si>
  <si>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</si>
  <si>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</si>
  <si>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</si>
  <si>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</si>
  <si>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</si>
  <si>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</si>
  <si>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</si>
  <si>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</si>
  <si>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</si>
  <si>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</si>
  <si>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</si>
  <si>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</si>
  <si>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</si>
  <si>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</si>
  <si>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</si>
  <si>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</si>
  <si>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</si>
  <si>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</si>
  <si>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</si>
  <si>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</si>
  <si>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</si>
  <si>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</si>
  <si>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</si>
  <si>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</si>
  <si>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</si>
  <si>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</si>
  <si>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</si>
  <si>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</si>
  <si>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</si>
  <si>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</si>
  <si>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</si>
  <si>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</si>
  <si>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</si>
  <si>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</si>
  <si>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</si>
  <si>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</si>
  <si>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</si>
  <si>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</si>
  <si>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</si>
  <si>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</si>
  <si>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</si>
  <si>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</si>
  <si>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</si>
  <si>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</si>
  <si>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</si>
  <si>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</si>
  <si>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</si>
  <si>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</si>
  <si>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</si>
  <si>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</si>
  <si>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</si>
  <si>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</si>
  <si>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</si>
  <si>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</si>
  <si>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</si>
  <si>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</si>
  <si>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</si>
  <si>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</si>
  <si>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</si>
  <si>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</si>
  <si>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</si>
  <si>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</si>
  <si>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</si>
  <si>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</si>
  <si>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</si>
  <si>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</si>
  <si>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</si>
  <si>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</si>
  <si>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</si>
  <si>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</si>
  <si>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</si>
  <si>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</si>
  <si>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</si>
  <si>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</si>
  <si>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</si>
  <si>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</si>
  <si>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</si>
  <si>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</si>
  <si>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</si>
  <si>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</si>
  <si>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</si>
  <si>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</si>
  <si>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</si>
  <si>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</si>
  <si>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</si>
  <si>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</si>
  <si>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</si>
  <si>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</si>
  <si>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</si>
  <si>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</si>
  <si>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</si>
  <si>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</si>
  <si>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</si>
  <si>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</si>
  <si>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</si>
  <si>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</si>
  <si>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</si>
  <si>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</si>
  <si>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</si>
  <si>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</si>
  <si>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</si>
  <si>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</si>
  <si>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</si>
  <si>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</si>
  <si>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</si>
  <si>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</si>
  <si>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</si>
  <si>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</si>
  <si>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</si>
  <si>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</si>
  <si>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</si>
  <si>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</si>
  <si>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</si>
  <si>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</si>
  <si>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</si>
  <si>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</si>
  <si>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</si>
  <si>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</si>
  <si>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</si>
  <si>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</si>
  <si>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</si>
  <si>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</si>
  <si>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</si>
  <si>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</si>
  <si>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</si>
  <si>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</si>
  <si>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</si>
  <si>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</si>
  <si>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</si>
  <si>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</si>
  <si>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</si>
  <si>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</si>
  <si>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</si>
  <si>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</si>
  <si>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</si>
  <si>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</si>
  <si>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</si>
  <si>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</si>
  <si>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</si>
  <si>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</si>
  <si>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</si>
  <si>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</si>
  <si>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</si>
  <si>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</si>
  <si>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</si>
  <si>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</si>
  <si>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</si>
  <si>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</si>
  <si>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</si>
  <si>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</si>
  <si>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</si>
  <si>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</si>
  <si>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</si>
  <si>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</si>
  <si>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</si>
  <si>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</si>
  <si>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</si>
  <si>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</si>
  <si>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</si>
  <si>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</si>
  <si>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</si>
  <si>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</si>
  <si>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</si>
  <si>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</si>
  <si>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</si>
  <si>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</si>
  <si>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</si>
  <si>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</si>
  <si>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</si>
  <si>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</si>
  <si>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</si>
  <si>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</si>
  <si>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</si>
  <si>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</si>
  <si>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</si>
  <si>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</si>
  <si>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</si>
  <si>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</si>
  <si>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</si>
  <si>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</si>
  <si>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</si>
  <si>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</si>
  <si>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</si>
  <si>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</si>
  <si>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</si>
  <si>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</si>
  <si>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</si>
  <si>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</si>
  <si>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</si>
  <si>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</si>
  <si>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</si>
  <si>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</si>
  <si>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</si>
  <si>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</si>
  <si>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</si>
  <si>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</si>
  <si>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</si>
  <si>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</si>
  <si>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</si>
  <si>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</si>
  <si>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</si>
  <si>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</si>
  <si>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</si>
  <si>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</si>
  <si>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</si>
  <si>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</si>
  <si>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</si>
  <si>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</si>
  <si>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</si>
  <si>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</si>
  <si>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</si>
  <si>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</si>
  <si>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</si>
  <si>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</si>
  <si>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</si>
  <si>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</si>
  <si>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</si>
  <si>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</si>
  <si>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</si>
  <si>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</si>
  <si>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</si>
  <si>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</si>
  <si>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</si>
  <si>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</si>
  <si>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</si>
  <si>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</si>
  <si>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</si>
  <si>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</si>
  <si>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</si>
  <si>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</si>
  <si>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</si>
  <si>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</si>
  <si>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</si>
  <si>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</si>
  <si>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</si>
  <si>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</si>
  <si>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</si>
  <si>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</si>
  <si>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</si>
  <si>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</si>
  <si>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</si>
  <si>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</si>
  <si>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</si>
  <si>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</si>
  <si>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</si>
  <si>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</si>
  <si>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</si>
  <si>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</si>
  <si>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</si>
  <si>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</si>
  <si>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</si>
  <si>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</si>
  <si>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</si>
  <si>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</si>
  <si>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</si>
  <si>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</si>
  <si>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</si>
  <si>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</si>
  <si>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</si>
  <si>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</si>
  <si>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</si>
  <si>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</si>
  <si>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</si>
  <si>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</si>
  <si>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</si>
  <si>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</si>
  <si>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</si>
  <si>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</si>
  <si>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</si>
  <si>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</si>
  <si>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</si>
  <si>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</si>
  <si>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</si>
  <si>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</si>
  <si>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</si>
  <si>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</si>
  <si>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</si>
  <si>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</si>
  <si>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</si>
  <si>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</si>
  <si>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</si>
  <si>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</si>
  <si>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</si>
  <si>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</si>
  <si>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</si>
  <si>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</si>
  <si>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</si>
  <si>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</si>
  <si>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</si>
  <si>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</si>
  <si>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</si>
  <si>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</si>
  <si>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</si>
  <si>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</si>
  <si>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</si>
  <si>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</si>
  <si>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</si>
  <si>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</si>
  <si>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</si>
  <si>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</si>
  <si>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</si>
  <si>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</si>
  <si>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</si>
  <si>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</si>
  <si>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</si>
  <si>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</si>
  <si>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</si>
  <si>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</si>
  <si>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</si>
  <si>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</si>
  <si>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</si>
  <si>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</si>
  <si>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</si>
  <si>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</si>
  <si>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</si>
  <si>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</si>
  <si>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</si>
  <si>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</si>
  <si>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</si>
  <si>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</si>
  <si>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</si>
  <si>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</si>
  <si>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</si>
  <si>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</si>
  <si>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</si>
  <si>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</si>
  <si>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</si>
  <si>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</si>
  <si>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</si>
  <si>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</si>
  <si>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</si>
  <si>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</si>
  <si>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</si>
  <si>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</si>
  <si>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</si>
  <si>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</si>
  <si>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</si>
  <si>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</si>
  <si>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</si>
  <si>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</si>
  <si>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</si>
  <si>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</si>
  <si>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</si>
  <si>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</si>
  <si>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</si>
  <si>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</si>
  <si>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</si>
  <si>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</si>
  <si>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</si>
  <si>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</si>
  <si>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</si>
  <si>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</si>
  <si>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</si>
  <si>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</si>
  <si>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</si>
  <si>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</si>
  <si>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</si>
  <si>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</si>
  <si>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</si>
  <si>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</si>
  <si>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</si>
  <si>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</si>
  <si>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</si>
  <si>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</si>
  <si>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</si>
  <si>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</si>
  <si>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</si>
  <si>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</si>
  <si>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</si>
  <si>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</si>
  <si>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</si>
  <si>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</si>
  <si>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</si>
  <si>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</si>
  <si>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</si>
  <si>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</si>
  <si>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</si>
  <si>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</si>
  <si>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</si>
  <si>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</si>
  <si>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</si>
  <si>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</si>
  <si>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</si>
  <si>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</si>
  <si>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</si>
  <si>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</si>
  <si>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</si>
  <si>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</si>
  <si>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</si>
  <si>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</si>
  <si>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</si>
  <si>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</si>
  <si>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</si>
  <si>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</si>
  <si>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</si>
  <si>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</si>
  <si>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</si>
  <si>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</si>
  <si>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</si>
  <si>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</si>
  <si>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</si>
  <si>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</si>
  <si>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</si>
  <si>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</si>
  <si>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</si>
  <si>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</si>
  <si>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</si>
  <si>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</si>
  <si>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</si>
  <si>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</si>
  <si>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</si>
  <si>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</si>
  <si>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</si>
  <si>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</si>
  <si>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</si>
  <si>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</si>
  <si>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</si>
  <si>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</si>
  <si>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</si>
  <si>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</si>
  <si>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</si>
  <si>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</si>
  <si>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</si>
  <si>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</si>
  <si>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</si>
  <si>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</si>
  <si>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</si>
  <si>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</si>
  <si>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</si>
  <si>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</si>
  <si>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</si>
  <si>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</si>
  <si>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</si>
  <si>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</si>
  <si>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</si>
  <si>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</si>
  <si>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</si>
  <si>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</si>
  <si>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</si>
  <si>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</si>
  <si>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</si>
  <si>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</si>
  <si>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</si>
  <si>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</si>
  <si>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</si>
  <si>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</si>
  <si>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</si>
  <si>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</si>
  <si>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</si>
  <si>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</si>
  <si>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</si>
  <si>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</si>
  <si>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</si>
  <si>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</si>
  <si>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</si>
  <si>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</si>
  <si>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</si>
  <si>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</si>
  <si>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</si>
  <si>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</si>
  <si>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</si>
  <si>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</si>
  <si>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</si>
  <si>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</si>
  <si>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</si>
  <si>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</si>
  <si>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</si>
  <si>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</si>
  <si>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</si>
  <si>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</si>
  <si>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</si>
  <si>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</si>
  <si>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</si>
  <si>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</si>
  <si>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</si>
  <si>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</si>
  <si>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</si>
  <si>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</si>
  <si>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</si>
  <si>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</si>
  <si>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</si>
  <si>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</si>
  <si>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</si>
  <si>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</si>
  <si>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</si>
  <si>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</si>
  <si>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</si>
  <si>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</si>
  <si>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</si>
  <si>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</si>
  <si>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</si>
  <si>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</si>
  <si>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</si>
  <si>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</si>
  <si>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</si>
  <si>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</si>
  <si>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</si>
  <si>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</si>
  <si>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</si>
  <si>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</si>
  <si>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</si>
  <si>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</si>
  <si>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</si>
  <si>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</si>
  <si>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</si>
  <si>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</si>
  <si>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</si>
  <si>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</si>
  <si>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</si>
  <si>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</si>
  <si>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</si>
  <si>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</si>
  <si>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</si>
  <si>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</si>
  <si>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</si>
  <si>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</si>
  <si>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</si>
  <si>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</si>
  <si>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</si>
  <si>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</si>
  <si>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</si>
  <si>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</si>
  <si>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</si>
  <si>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</si>
  <si>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</si>
  <si>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</si>
  <si>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</si>
  <si>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</si>
  <si>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</si>
  <si>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</si>
  <si>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</si>
  <si>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</si>
  <si>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</si>
  <si>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</si>
  <si>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</si>
  <si>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</si>
  <si>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</si>
  <si>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</si>
  <si>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</si>
  <si>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</si>
  <si>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</si>
  <si>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</si>
  <si>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</si>
  <si>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</si>
  <si>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</si>
  <si>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</si>
  <si>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</si>
  <si>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</si>
  <si>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</si>
  <si>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</si>
  <si>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</si>
  <si>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</si>
  <si>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</si>
  <si>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</si>
  <si>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</si>
  <si>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</si>
  <si>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</si>
  <si>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</si>
  <si>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</si>
  <si>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</si>
  <si>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</si>
  <si>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</si>
  <si>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</si>
  <si>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</si>
  <si>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</si>
  <si>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</si>
  <si>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</si>
  <si>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</si>
  <si>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</si>
  <si>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</si>
  <si>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</si>
  <si>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</si>
  <si>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</si>
  <si>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</si>
  <si>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</si>
  <si>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</si>
  <si>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</si>
  <si>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</si>
  <si>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</si>
  <si>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</si>
  <si>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</si>
  <si>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</si>
  <si>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</si>
  <si>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</si>
  <si>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</si>
  <si>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</si>
  <si>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</si>
  <si>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</si>
  <si>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</si>
  <si>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</si>
  <si>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</si>
  <si>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</si>
  <si>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</si>
  <si>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</si>
  <si>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</si>
  <si>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</si>
  <si>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</si>
  <si>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</si>
  <si>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</si>
  <si>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</si>
  <si>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</si>
  <si>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</si>
  <si>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</si>
  <si>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</si>
  <si>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</si>
  <si>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</si>
  <si>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</si>
  <si>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</si>
  <si>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</si>
  <si>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</si>
  <si>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</si>
  <si>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</si>
  <si>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</si>
  <si>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</si>
  <si>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</si>
  <si>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</si>
  <si>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</si>
  <si>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</si>
  <si>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</si>
  <si>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</si>
  <si>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</si>
  <si>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</si>
  <si>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</si>
  <si>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</si>
  <si>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</si>
  <si>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</si>
  <si>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</si>
  <si>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</si>
  <si>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</si>
  <si>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</si>
  <si>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</si>
  <si>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</si>
  <si>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</si>
  <si>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</si>
  <si>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</si>
  <si>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</si>
  <si>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</si>
  <si>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</si>
  <si>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</si>
  <si>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</si>
  <si>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</si>
  <si>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</si>
  <si>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</si>
  <si>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</si>
  <si>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</si>
  <si>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</si>
  <si>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</si>
  <si>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</si>
  <si>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</si>
  <si>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</si>
  <si>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</si>
  <si>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</si>
  <si>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</si>
  <si>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</si>
  <si>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</si>
  <si>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</si>
  <si>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</si>
  <si>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</si>
  <si>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</si>
  <si>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</si>
  <si>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</si>
  <si>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</si>
  <si>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</si>
  <si>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</si>
  <si>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</si>
  <si>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</si>
  <si>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</si>
  <si>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</si>
  <si>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</si>
  <si>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</si>
  <si>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</si>
  <si>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</si>
  <si>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</si>
  <si>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</si>
  <si>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</si>
  <si>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</si>
  <si>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</si>
  <si>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</si>
  <si>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</si>
  <si>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</si>
  <si>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</si>
  <si>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</si>
  <si>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</si>
  <si>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</si>
  <si>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</si>
  <si>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</si>
  <si>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</si>
  <si>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</si>
  <si>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</si>
  <si>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</si>
  <si>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</si>
  <si>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</si>
  <si>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</si>
  <si>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</si>
  <si>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</si>
  <si>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</si>
  <si>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</si>
  <si>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</si>
  <si>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</si>
  <si>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</si>
  <si>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</si>
  <si>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</si>
  <si>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</si>
  <si>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</si>
  <si>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</si>
  <si>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</si>
  <si>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</si>
  <si>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</si>
  <si>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</si>
  <si>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</si>
  <si>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</si>
  <si>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</si>
  <si>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</si>
  <si>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</si>
  <si>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</si>
  <si>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</si>
  <si>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</si>
  <si>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</si>
  <si>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</si>
  <si>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</si>
  <si>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</si>
  <si>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</si>
  <si>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</si>
  <si>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</si>
  <si>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</si>
  <si>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</si>
  <si>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</si>
  <si>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</si>
  <si>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</si>
  <si>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</si>
  <si>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</si>
  <si>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</si>
  <si>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</si>
  <si>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</si>
  <si>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</si>
  <si>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</si>
  <si>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</si>
  <si>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</si>
  <si>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</si>
  <si>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</si>
  <si>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</si>
  <si>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</si>
  <si>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</si>
  <si>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</si>
  <si>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</si>
  <si>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</si>
  <si>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</si>
  <si>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</si>
  <si>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</si>
  <si>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</si>
  <si>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</si>
  <si>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</si>
  <si>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</si>
  <si>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</si>
  <si>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</si>
  <si>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</si>
  <si>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</si>
  <si>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</si>
  <si>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</si>
  <si>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</si>
  <si>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</si>
  <si>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</si>
  <si>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</si>
  <si>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</si>
  <si>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</si>
  <si>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</si>
  <si>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</si>
  <si>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</si>
  <si>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</si>
  <si>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</si>
  <si>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</si>
  <si>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</si>
  <si>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</si>
  <si>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</si>
  <si>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</si>
  <si>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</si>
  <si>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</si>
  <si>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</si>
  <si>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</si>
  <si>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</si>
  <si>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</si>
  <si>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</si>
  <si>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</si>
  <si>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</si>
  <si>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</si>
  <si>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</si>
  <si>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</si>
  <si>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</si>
  <si>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</si>
  <si>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</si>
  <si>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</si>
  <si>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</si>
  <si>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</si>
  <si>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</si>
  <si>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</si>
  <si>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</si>
  <si>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</si>
  <si>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</si>
  <si>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</si>
  <si>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</si>
  <si>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</si>
  <si>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</si>
  <si>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</si>
  <si>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</si>
  <si>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</si>
  <si>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</si>
  <si>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</si>
  <si>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</si>
  <si>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</si>
  <si>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</si>
  <si>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</si>
  <si>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</si>
  <si>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</si>
  <si>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</si>
  <si>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</si>
  <si>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</si>
  <si>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</si>
  <si>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</si>
  <si>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</si>
  <si>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</si>
  <si>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</si>
  <si>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</si>
  <si>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</si>
  <si>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</si>
  <si>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</si>
  <si>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</si>
  <si>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</si>
  <si>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</si>
  <si>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</si>
  <si>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</si>
  <si>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</si>
  <si>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</si>
  <si>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</si>
  <si>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</si>
  <si>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</si>
  <si>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</si>
  <si>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</si>
  <si>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</si>
  <si>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</si>
  <si>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</si>
  <si>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</si>
  <si>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</si>
  <si>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</si>
  <si>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</si>
  <si>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</si>
  <si>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</si>
  <si>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</si>
  <si>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</si>
  <si>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</si>
  <si>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</si>
  <si>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</si>
  <si>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</si>
  <si>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</si>
  <si>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</si>
  <si>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</si>
  <si>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</si>
  <si>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</si>
  <si>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</si>
  <si>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</si>
  <si>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</si>
  <si>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</si>
  <si>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</si>
  <si>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</si>
  <si>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</si>
  <si>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</si>
  <si>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</si>
  <si>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</si>
  <si>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</si>
  <si>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</si>
  <si>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</si>
  <si>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</si>
  <si>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</si>
  <si>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</si>
  <si>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</si>
  <si>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</si>
  <si>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</si>
  <si>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</si>
  <si>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</si>
  <si>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</si>
  <si>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</si>
  <si>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</si>
  <si>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</si>
  <si>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</si>
  <si>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</si>
  <si>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</si>
  <si>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</si>
  <si>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</si>
  <si>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</si>
  <si>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</si>
  <si>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</si>
  <si>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</si>
  <si>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</si>
  <si>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</si>
  <si>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</si>
  <si>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</si>
  <si>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</si>
  <si>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</si>
  <si>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</si>
  <si>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</si>
  <si>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</si>
  <si>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</si>
  <si>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</si>
  <si>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</si>
  <si>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</si>
  <si>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</si>
  <si>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</si>
  <si>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</si>
  <si>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</si>
  <si>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</si>
  <si>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</si>
  <si>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</si>
  <si>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</si>
  <si>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</si>
  <si>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</si>
  <si>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</si>
  <si>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</si>
  <si>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</si>
  <si>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</si>
  <si>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</si>
  <si>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</si>
  <si>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</si>
  <si>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</si>
  <si>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</si>
  <si>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</si>
  <si>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</si>
  <si>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</si>
  <si>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</si>
  <si>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</si>
  <si>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</si>
  <si>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</si>
  <si>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</si>
  <si>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</si>
  <si>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</si>
  <si>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</si>
  <si>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</si>
  <si>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</si>
  <si>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</si>
  <si>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</si>
  <si>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</si>
  <si>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</si>
  <si>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</si>
  <si>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</si>
  <si>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</si>
  <si>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</si>
  <si>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</si>
  <si>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</si>
  <si>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</si>
  <si>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</si>
  <si>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</si>
  <si>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</si>
  <si>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</si>
  <si>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</si>
  <si>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</si>
  <si>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</si>
  <si>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</si>
  <si>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</si>
  <si>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</si>
  <si>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</si>
  <si>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</si>
  <si>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</si>
  <si>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</si>
  <si>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</si>
  <si>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</si>
  <si>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</si>
  <si>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</si>
  <si>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</si>
  <si>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</si>
  <si>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</si>
  <si>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</si>
  <si>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</si>
  <si>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</si>
  <si>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</si>
  <si>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</si>
  <si>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</si>
  <si>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</si>
  <si>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</si>
  <si>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</si>
  <si>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</si>
  <si>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</si>
  <si>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</si>
  <si>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</si>
  <si>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</si>
  <si>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</si>
  <si>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</si>
  <si>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</si>
  <si>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</si>
  <si>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</si>
  <si>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</si>
  <si>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</si>
  <si>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</si>
  <si>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</si>
  <si>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</si>
  <si>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</si>
  <si>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</si>
  <si>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</si>
  <si>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</si>
  <si>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</si>
  <si>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</si>
  <si>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</si>
  <si>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</si>
  <si>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</si>
  <si>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</si>
  <si>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</si>
  <si>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</si>
  <si>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</si>
  <si>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</si>
  <si>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</si>
  <si>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</si>
  <si>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</si>
  <si>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</si>
  <si>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</si>
  <si>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</si>
  <si>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</si>
  <si>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</si>
  <si>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</si>
  <si>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</si>
  <si>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</si>
  <si>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</si>
  <si>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</si>
  <si>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</si>
  <si>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</si>
  <si>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</si>
  <si>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</si>
  <si>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</si>
  <si>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</si>
  <si>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</si>
  <si>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</si>
  <si>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</si>
  <si>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</si>
  <si>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</si>
  <si>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</si>
  <si>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</si>
  <si>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</si>
  <si>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</si>
  <si>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</si>
  <si>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</si>
  <si>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</si>
  <si>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</si>
  <si>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</si>
  <si>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</si>
  <si>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</si>
  <si>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</si>
  <si>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</si>
  <si>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</si>
  <si>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</si>
  <si>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</si>
  <si>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</si>
  <si>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</si>
  <si>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</si>
  <si>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</si>
  <si>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</si>
  <si>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</si>
  <si>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</si>
  <si>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</si>
  <si>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</si>
  <si>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</si>
  <si>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</si>
  <si>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</si>
  <si>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</si>
  <si>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</si>
  <si>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</si>
  <si>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</si>
  <si>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</si>
  <si>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</si>
  <si>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</si>
  <si>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</si>
  <si>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</si>
  <si>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</si>
  <si>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</si>
  <si>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</si>
  <si>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</si>
  <si>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</si>
  <si>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</si>
  <si>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</si>
  <si>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</si>
  <si>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</si>
  <si>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</si>
  <si>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</si>
  <si>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</si>
  <si>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</si>
  <si>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</si>
  <si>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</si>
  <si>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</si>
  <si>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</si>
  <si>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</si>
  <si>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</si>
  <si>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</si>
  <si>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</si>
  <si>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</si>
  <si>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</si>
  <si>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</si>
  <si>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</si>
  <si>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</si>
  <si>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</si>
  <si>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</si>
  <si>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</si>
  <si>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</si>
  <si>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</si>
  <si>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</si>
  <si>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</si>
  <si>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</si>
  <si>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</si>
  <si>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</si>
  <si>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</si>
  <si>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</si>
  <si>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</si>
  <si>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</si>
  <si>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</si>
  <si>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</si>
  <si>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</si>
  <si>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</si>
  <si>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</si>
  <si>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</si>
  <si>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</si>
  <si>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</si>
  <si>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</si>
  <si>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</si>
  <si>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</si>
  <si>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</si>
  <si>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</si>
  <si>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</si>
  <si>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</si>
  <si>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</si>
  <si>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</si>
  <si>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</si>
  <si>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</si>
  <si>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</si>
  <si>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</si>
  <si>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</si>
  <si>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</si>
  <si>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</si>
  <si>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</si>
  <si>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</si>
  <si>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</si>
  <si>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</si>
  <si>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</si>
  <si>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</si>
  <si>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</si>
  <si>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</si>
  <si>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</si>
  <si>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</si>
  <si>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</si>
  <si>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</si>
  <si>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</si>
  <si>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</si>
  <si>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</si>
  <si>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</si>
  <si>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</si>
  <si>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</si>
  <si>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</si>
  <si>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</si>
  <si>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</si>
  <si>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</si>
  <si>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</si>
  <si>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</si>
  <si>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</si>
  <si>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</si>
  <si>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</si>
  <si>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</si>
  <si>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</si>
  <si>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</si>
  <si>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</si>
  <si>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</si>
  <si>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</si>
  <si>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</si>
  <si>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</si>
  <si>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</si>
  <si>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</si>
  <si>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</si>
  <si>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</si>
  <si>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</si>
  <si>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</si>
  <si>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</si>
  <si>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</si>
  <si>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</si>
  <si>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</si>
  <si>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</si>
  <si>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</si>
  <si>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</si>
  <si>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</si>
  <si>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</si>
  <si>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</si>
  <si>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</si>
  <si>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</si>
  <si>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</si>
  <si>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</si>
  <si>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</si>
  <si>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</si>
  <si>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</si>
  <si>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</si>
  <si>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</si>
  <si>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</si>
  <si>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</si>
  <si>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</si>
  <si>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</si>
  <si>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</si>
  <si>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</si>
  <si>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</si>
  <si>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</si>
  <si>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</si>
  <si>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</si>
  <si>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</si>
  <si>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</si>
  <si>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</si>
  <si>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</si>
  <si>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</si>
  <si>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</si>
  <si>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</si>
  <si>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</si>
  <si>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</si>
  <si>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</si>
  <si>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</si>
  <si>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</si>
  <si>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</si>
  <si>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</si>
  <si>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</si>
  <si>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</si>
  <si>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</si>
  <si>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</si>
  <si>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</si>
  <si>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</si>
  <si>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</si>
  <si>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</si>
  <si>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</si>
  <si>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</si>
  <si>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</si>
  <si>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</si>
  <si>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</si>
  <si>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</si>
  <si>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</si>
  <si>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</si>
  <si>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</si>
  <si>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</si>
  <si>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</si>
  <si>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</si>
  <si>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</si>
  <si>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</si>
  <si>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</si>
  <si>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</si>
  <si>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</si>
  <si>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</si>
  <si>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</si>
  <si>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</si>
  <si>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</si>
  <si>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</si>
  <si>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</si>
  <si>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</si>
  <si>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</si>
  <si>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</si>
  <si>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</si>
  <si>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</si>
  <si>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</si>
  <si>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</si>
  <si>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</si>
  <si>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</si>
  <si>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</si>
  <si>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</si>
  <si>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</si>
  <si>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</si>
  <si>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</si>
  <si>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</si>
  <si>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</si>
  <si>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</si>
  <si>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</si>
  <si>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</si>
  <si>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</si>
  <si>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</si>
  <si>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</si>
  <si>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</si>
  <si>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</si>
  <si>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</si>
  <si>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</si>
  <si>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</si>
  <si>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</si>
  <si>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</si>
  <si>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</si>
  <si>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</si>
  <si>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</si>
  <si>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</si>
  <si>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</si>
  <si>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</si>
  <si>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</si>
  <si>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</si>
  <si>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</si>
  <si>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</si>
  <si>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</si>
  <si>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</si>
  <si>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</si>
  <si>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</si>
  <si>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</si>
  <si>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</si>
  <si>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</si>
  <si>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</si>
  <si>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</si>
  <si>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</si>
  <si>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</si>
  <si>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</si>
  <si>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</si>
  <si>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</si>
  <si>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</si>
  <si>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</si>
  <si>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</si>
  <si>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</si>
  <si>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</si>
  <si>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</si>
  <si>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</si>
  <si>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</si>
  <si>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</si>
  <si>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</si>
  <si>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</si>
  <si>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</si>
  <si>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</si>
  <si>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</si>
  <si>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</si>
  <si>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</si>
  <si>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</si>
  <si>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</si>
  <si>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</si>
  <si>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</si>
  <si>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</si>
  <si>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</si>
  <si>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</si>
  <si>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</si>
  <si>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</si>
  <si>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</si>
  <si>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</si>
  <si>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</si>
  <si>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</si>
  <si>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</si>
  <si>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</si>
  <si>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</si>
  <si>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</si>
  <si>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</si>
  <si>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</si>
  <si>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</si>
  <si>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</si>
  <si>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</si>
  <si>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</si>
  <si>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</si>
  <si>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</si>
  <si>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</si>
  <si>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</si>
  <si>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</si>
  <si>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</si>
  <si>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</si>
  <si>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</si>
  <si>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</si>
  <si>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</si>
  <si>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</si>
  <si>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</si>
  <si>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</si>
  <si>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</si>
  <si>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</si>
  <si>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</si>
  <si>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</si>
  <si>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</si>
  <si>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</si>
  <si>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</si>
  <si>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</si>
  <si>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</si>
  <si>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</si>
  <si>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</si>
  <si>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</si>
  <si>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</si>
  <si>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</si>
  <si>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</si>
  <si>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</si>
  <si>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</si>
  <si>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</si>
  <si>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</si>
  <si>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</si>
  <si>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</si>
  <si>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</si>
  <si>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</si>
  <si>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</si>
  <si>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</si>
  <si>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</si>
  <si>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</si>
  <si>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</si>
  <si>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</si>
  <si>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</si>
  <si>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</si>
  <si>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</si>
  <si>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</si>
  <si>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</si>
  <si>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</si>
  <si>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</si>
  <si>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</si>
  <si>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</si>
  <si>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</si>
  <si>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</si>
  <si>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</si>
  <si>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</si>
  <si>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</si>
  <si>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</si>
  <si>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</si>
  <si>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</si>
  <si>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</si>
  <si>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</si>
  <si>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</si>
  <si>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</si>
  <si>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</si>
  <si>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</si>
  <si>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</si>
  <si>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</si>
  <si>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</si>
  <si>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</si>
  <si>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</si>
  <si>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</si>
  <si>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</si>
  <si>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</si>
  <si>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</si>
  <si>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</si>
  <si>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</si>
  <si>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</si>
  <si>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</si>
  <si>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</si>
  <si>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</si>
  <si>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</si>
  <si>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</si>
  <si>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</si>
  <si>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</si>
  <si>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</si>
  <si>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</si>
  <si>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</si>
  <si>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</si>
  <si>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</si>
  <si>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</si>
  <si>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</si>
  <si>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</si>
  <si>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</si>
  <si>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</si>
  <si>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</si>
  <si>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</si>
  <si>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</si>
  <si>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</si>
  <si>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</si>
  <si>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</si>
  <si>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</si>
  <si>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</si>
  <si>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</si>
  <si>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</si>
  <si>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</si>
  <si>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</si>
  <si>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</si>
  <si>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</si>
  <si>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</si>
  <si>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</si>
  <si>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</si>
  <si>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</si>
  <si>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</si>
  <si>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</si>
  <si>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</si>
  <si>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</si>
  <si>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</si>
  <si>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</si>
  <si>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</si>
  <si>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</si>
  <si>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</si>
  <si>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</si>
  <si>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</si>
  <si>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</si>
  <si>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</si>
  <si>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</si>
  <si>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</si>
  <si>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</si>
  <si>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</si>
  <si>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</si>
  <si>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</si>
  <si>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</si>
  <si>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</si>
  <si>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</si>
  <si>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</si>
  <si>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</si>
  <si>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</si>
  <si>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</si>
  <si>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</si>
  <si>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</si>
  <si>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</si>
  <si>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</si>
  <si>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</si>
  <si>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</si>
  <si>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</si>
  <si>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</si>
  <si>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</si>
  <si>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</si>
  <si>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</si>
  <si>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</si>
  <si>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</si>
  <si>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</si>
  <si>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</si>
  <si>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</si>
  <si>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</si>
  <si>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</si>
  <si>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</si>
  <si>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</si>
  <si>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</si>
  <si>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</si>
  <si>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</si>
  <si>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</si>
  <si>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</si>
  <si>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</si>
  <si>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</si>
  <si>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</si>
  <si>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</si>
  <si>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</si>
  <si>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</si>
  <si>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</si>
  <si>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</si>
  <si>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</si>
  <si>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</si>
  <si>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</si>
  <si>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</si>
  <si>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</si>
  <si>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</si>
  <si>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</si>
  <si>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</si>
  <si>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</si>
  <si>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</si>
  <si>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</si>
  <si>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</si>
  <si>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</si>
  <si>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</si>
  <si>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</si>
  <si>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</si>
  <si>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</si>
  <si>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</si>
  <si>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</si>
  <si>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</si>
  <si>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</si>
  <si>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</si>
  <si>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</si>
  <si>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</si>
  <si>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</si>
  <si>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</si>
  <si>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</si>
  <si>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</si>
  <si>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</si>
  <si>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</si>
  <si>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</si>
  <si>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</si>
  <si>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</si>
  <si>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</si>
  <si>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</si>
  <si>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</si>
  <si>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</si>
  <si>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</si>
  <si>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</si>
  <si>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</si>
  <si>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</si>
  <si>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</si>
  <si>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</si>
  <si>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</si>
  <si>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</si>
  <si>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</si>
  <si>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</si>
  <si>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</si>
  <si>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</si>
  <si>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</si>
  <si>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</si>
  <si>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</si>
  <si>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</si>
  <si>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</si>
  <si>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</si>
  <si>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</si>
  <si>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</si>
  <si>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</si>
  <si>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</si>
  <si>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</si>
  <si>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</si>
  <si>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</si>
  <si>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</si>
  <si>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</si>
  <si>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</si>
  <si>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</si>
  <si>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</si>
  <si>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</si>
  <si>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</si>
  <si>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</si>
  <si>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</si>
  <si>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</si>
  <si>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</si>
  <si>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</si>
  <si>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</si>
  <si>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</si>
  <si>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</si>
  <si>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</si>
  <si>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</si>
  <si>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</si>
  <si>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</si>
  <si>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</si>
  <si>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</si>
  <si>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</si>
  <si>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</si>
  <si>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</si>
  <si>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</si>
  <si>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</si>
  <si>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</si>
  <si>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</si>
  <si>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</si>
  <si>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</si>
  <si>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</si>
  <si>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</si>
  <si>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</si>
  <si>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</si>
  <si>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</si>
  <si>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</si>
  <si>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</si>
  <si>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</si>
  <si>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</si>
  <si>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</si>
  <si>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</si>
  <si>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</si>
  <si>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</si>
  <si>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</si>
  <si>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</si>
  <si>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</si>
  <si>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</si>
  <si>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</si>
  <si>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</si>
  <si>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</si>
  <si>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</si>
  <si>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</si>
  <si>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</si>
  <si>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</si>
  <si>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</si>
  <si>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</si>
  <si>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</si>
  <si>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</si>
  <si>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</si>
  <si>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</si>
  <si>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</si>
  <si>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</si>
  <si>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</si>
  <si>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</si>
  <si>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</si>
  <si>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</si>
  <si>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</si>
  <si>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</si>
  <si>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</si>
  <si>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</si>
  <si>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</si>
  <si>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</si>
  <si>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</si>
  <si>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</si>
  <si>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</si>
  <si>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</si>
  <si>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</si>
  <si>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</si>
  <si>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</si>
  <si>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</si>
  <si>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</si>
  <si>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</si>
  <si>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</si>
  <si>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</si>
  <si>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</si>
  <si>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</si>
  <si>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</si>
  <si>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</si>
  <si>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</si>
  <si>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</si>
  <si>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</si>
  <si>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</si>
  <si>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</si>
  <si>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</si>
  <si>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</si>
  <si>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</si>
  <si>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</si>
  <si>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</si>
  <si>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</si>
  <si>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</si>
  <si>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</si>
  <si>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</si>
  <si>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</si>
  <si>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</si>
  <si>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</si>
  <si>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</si>
  <si>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</si>
  <si>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</si>
  <si>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</si>
  <si>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</si>
  <si>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</si>
  <si>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</si>
  <si>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</si>
  <si>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</si>
  <si>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</si>
  <si>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</si>
  <si>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</si>
  <si>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</si>
  <si>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</si>
  <si>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</si>
  <si>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</si>
  <si>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</si>
  <si>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</si>
  <si>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</si>
  <si>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</si>
  <si>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</si>
  <si>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</si>
  <si>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</si>
  <si>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</si>
  <si>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</si>
  <si>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</si>
  <si>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</si>
  <si>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</si>
  <si>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</si>
  <si>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</si>
  <si>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</si>
  <si>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</si>
  <si>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</si>
  <si>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</si>
  <si>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</si>
  <si>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</si>
  <si>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</si>
  <si>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</si>
  <si>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</si>
  <si>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</si>
  <si>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</si>
  <si>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</si>
  <si>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</si>
  <si>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</si>
  <si>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</si>
  <si>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</si>
  <si>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</si>
  <si>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</si>
  <si>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</si>
  <si>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</si>
  <si>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</si>
  <si>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</si>
  <si>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</si>
  <si>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</si>
  <si>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</si>
  <si>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</si>
  <si>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</si>
  <si>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</si>
  <si>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</si>
  <si>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</si>
  <si>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</si>
  <si>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</si>
  <si>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</si>
  <si>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</si>
  <si>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</si>
  <si>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</si>
  <si>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</si>
  <si>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</si>
  <si>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</si>
  <si>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</si>
  <si>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</si>
  <si>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</si>
  <si>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</si>
  <si>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</si>
  <si>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</si>
  <si>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</si>
  <si>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</si>
  <si>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</si>
  <si>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</si>
  <si>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</si>
  <si>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</si>
  <si>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</si>
  <si>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</si>
  <si>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</si>
  <si>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</si>
  <si>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</si>
  <si>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</si>
  <si>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</si>
  <si>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</si>
  <si>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</si>
  <si>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</si>
  <si>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</si>
  <si>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</si>
  <si>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</si>
  <si>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</si>
  <si>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</si>
  <si>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</si>
  <si>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</si>
  <si>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</si>
  <si>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</si>
  <si>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</si>
  <si>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</si>
  <si>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</si>
  <si>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</si>
  <si>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</si>
  <si>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</si>
  <si>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</si>
  <si>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</si>
  <si>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</si>
  <si>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</si>
  <si>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</si>
  <si>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</si>
  <si>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</si>
  <si>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</si>
  <si>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</si>
  <si>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</si>
  <si>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</si>
  <si>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</si>
  <si>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</si>
  <si>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</si>
  <si>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</si>
  <si>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</si>
  <si>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</si>
  <si>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</si>
  <si>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</si>
  <si>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</si>
  <si>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</si>
  <si>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</si>
  <si>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</si>
  <si>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</si>
  <si>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</si>
  <si>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</si>
  <si>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</si>
  <si>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</si>
  <si>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</si>
  <si>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</si>
  <si>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</si>
  <si>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</si>
  <si>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</si>
  <si>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</si>
  <si>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</si>
  <si>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</si>
  <si>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</si>
  <si>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</si>
  <si>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</si>
  <si>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</si>
  <si>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</si>
  <si>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</si>
  <si>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</si>
  <si>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</si>
  <si>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</si>
  <si>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</si>
  <si>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</si>
  <si>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</si>
  <si>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</si>
  <si>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</si>
  <si>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</si>
  <si>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</si>
  <si>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</si>
  <si>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</si>
  <si>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</si>
  <si>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</si>
  <si>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</si>
  <si>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</si>
  <si>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</si>
  <si>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</si>
  <si>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</si>
  <si>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</si>
  <si>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</si>
  <si>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</si>
  <si>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</si>
  <si>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</si>
  <si>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</si>
  <si>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</si>
  <si>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</si>
  <si>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</si>
  <si>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</si>
  <si>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</si>
  <si>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</si>
  <si>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</si>
  <si>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</si>
  <si>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</si>
  <si>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</si>
  <si>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</si>
  <si>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</si>
  <si>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</si>
  <si>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</si>
  <si>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</si>
  <si>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</si>
  <si>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</si>
  <si>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</si>
  <si>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</si>
  <si>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</si>
  <si>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</si>
  <si>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</si>
  <si>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</si>
  <si>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</si>
  <si>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</si>
  <si>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</si>
  <si>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</si>
  <si>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</si>
  <si>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</si>
  <si>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</si>
  <si>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</si>
  <si>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</si>
  <si>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</si>
  <si>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</si>
  <si>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</si>
  <si>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</si>
  <si>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</si>
  <si>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</si>
  <si>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</si>
  <si>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</si>
  <si>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</si>
  <si>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</si>
  <si>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</si>
  <si>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</si>
  <si>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</si>
  <si>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</si>
  <si>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</si>
  <si>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</si>
  <si>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</si>
  <si>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</si>
  <si>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</si>
  <si>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</si>
  <si>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</si>
  <si>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</si>
  <si>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</si>
  <si>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</si>
  <si>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</si>
  <si>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</si>
  <si>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</si>
  <si>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</si>
  <si>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</si>
  <si>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</si>
  <si>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</si>
  <si>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</si>
  <si>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</si>
  <si>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</si>
  <si>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</si>
  <si>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</si>
  <si>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</si>
  <si>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</si>
  <si>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</si>
  <si>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</si>
  <si>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</si>
  <si>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</si>
  <si>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</si>
  <si>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</si>
  <si>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</si>
  <si>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</si>
  <si>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</si>
  <si>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</si>
  <si>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</si>
  <si>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</si>
  <si>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</si>
  <si>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</si>
  <si>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</si>
  <si>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</si>
  <si>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</si>
  <si>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</si>
  <si>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</si>
  <si>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</si>
  <si>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</si>
  <si>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</si>
  <si>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</si>
  <si>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</si>
  <si>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</si>
  <si>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</si>
  <si>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</si>
  <si>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</si>
  <si>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</si>
  <si>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</si>
  <si>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</si>
  <si>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</si>
  <si>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</si>
  <si>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</si>
  <si>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</si>
  <si>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</si>
  <si>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</si>
  <si>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</si>
  <si>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</si>
  <si>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</si>
  <si>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</si>
  <si>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</si>
  <si>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</si>
  <si>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</si>
  <si>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</si>
  <si>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</si>
  <si>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</si>
  <si>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</si>
  <si>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</si>
  <si>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</si>
  <si>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</si>
  <si>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</si>
  <si>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</si>
  <si>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</si>
  <si>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</si>
  <si>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</si>
  <si>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</si>
  <si>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</si>
  <si>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</si>
  <si>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</si>
  <si>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</si>
  <si>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</si>
  <si>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</si>
  <si>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</si>
  <si>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</si>
  <si>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</si>
  <si>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</si>
  <si>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</si>
  <si>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</si>
  <si>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</si>
  <si>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</si>
  <si>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</si>
  <si>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</si>
  <si>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</si>
  <si>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</si>
  <si>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</si>
  <si>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</si>
  <si>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</si>
  <si>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</si>
  <si>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</si>
  <si>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</si>
  <si>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</si>
  <si>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</si>
  <si>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</si>
  <si>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</si>
  <si>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</si>
  <si>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</si>
  <si>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</si>
  <si>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</si>
  <si>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</si>
  <si>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</si>
  <si>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</si>
  <si>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</si>
  <si>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</si>
  <si>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</si>
  <si>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</si>
  <si>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</si>
  <si>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</si>
  <si>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</si>
  <si>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</si>
  <si>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</si>
  <si>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</si>
  <si>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</si>
  <si>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</si>
  <si>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</si>
  <si>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</si>
  <si>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</si>
  <si>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</si>
  <si>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</si>
  <si>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</si>
  <si>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</si>
  <si>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</si>
  <si>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</si>
  <si>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</si>
  <si>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</si>
  <si>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</si>
  <si>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</si>
  <si>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</si>
  <si>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</si>
  <si>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</si>
  <si>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</si>
  <si>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</si>
  <si>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</si>
  <si>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</si>
  <si>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</si>
  <si>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</si>
  <si>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</si>
  <si>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</si>
  <si>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</si>
  <si>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</si>
  <si>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</si>
  <si>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</si>
  <si>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</si>
  <si>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</si>
  <si>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</si>
  <si>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</si>
  <si>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</si>
  <si>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</si>
  <si>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</si>
  <si>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</si>
  <si>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</si>
  <si>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</si>
  <si>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</si>
  <si>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</si>
  <si>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</si>
  <si>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</si>
  <si>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</si>
  <si>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</si>
  <si>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</si>
  <si>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</si>
  <si>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</si>
  <si>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</si>
  <si>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</si>
  <si>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</si>
  <si>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</si>
  <si>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</si>
  <si>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</si>
  <si>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</si>
  <si>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</si>
  <si>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</si>
  <si>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</si>
  <si>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</si>
  <si>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</si>
  <si>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</si>
  <si>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</si>
  <si>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</si>
  <si>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</si>
  <si>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</si>
  <si>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</si>
  <si>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</si>
  <si>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</si>
  <si>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</si>
  <si>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</si>
  <si>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</si>
  <si>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</si>
  <si>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</si>
  <si>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</si>
  <si>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</si>
  <si>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</si>
  <si>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</si>
  <si>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</si>
  <si>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</si>
  <si>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</si>
  <si>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</si>
  <si>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</si>
  <si>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</si>
  <si>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</si>
  <si>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</si>
  <si>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</si>
  <si>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</si>
  <si>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</si>
  <si>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</si>
  <si>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</si>
  <si>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</si>
  <si>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</si>
  <si>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</si>
  <si>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</si>
  <si>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</si>
  <si>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</si>
  <si>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</si>
  <si>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</si>
  <si>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</si>
  <si>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</si>
  <si>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</si>
  <si>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</si>
  <si>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</si>
  <si>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</si>
  <si>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</si>
  <si>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</si>
  <si>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</si>
  <si>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</si>
  <si>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</si>
  <si>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</si>
  <si>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</si>
  <si>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</si>
  <si>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</si>
  <si>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</si>
  <si>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</si>
  <si>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</si>
  <si>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</si>
  <si>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</si>
  <si>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</si>
  <si>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</si>
  <si>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</si>
  <si>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</si>
  <si>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</si>
  <si>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</si>
  <si>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</si>
  <si>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</si>
  <si>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</si>
  <si>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</si>
  <si>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</si>
  <si>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</si>
  <si>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</si>
  <si>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</si>
  <si>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</si>
  <si>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</si>
  <si>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</si>
  <si>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</si>
  <si>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</si>
  <si>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</si>
  <si>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</si>
  <si>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</si>
  <si>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</si>
  <si>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</si>
  <si>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</si>
  <si>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</si>
  <si>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</si>
  <si>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</si>
  <si>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</si>
  <si>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</si>
  <si>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</si>
  <si>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</si>
  <si>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</si>
  <si>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</si>
  <si>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</si>
  <si>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</si>
  <si>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</si>
  <si>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</si>
  <si>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</si>
  <si>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</si>
  <si>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</si>
  <si>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</si>
  <si>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</si>
  <si>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</si>
  <si>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</si>
  <si>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</si>
  <si>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</si>
  <si>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</si>
  <si>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</si>
  <si>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</si>
  <si>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</si>
  <si>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</si>
  <si>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</si>
  <si>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</si>
  <si>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</si>
  <si>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</si>
  <si>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</si>
  <si>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</si>
  <si>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</si>
  <si>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</si>
  <si>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</si>
  <si>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</si>
  <si>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</si>
  <si>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</si>
  <si>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</si>
  <si>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</si>
  <si>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</si>
  <si>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</si>
  <si>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</si>
  <si>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</si>
  <si>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</si>
  <si>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</si>
  <si>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</si>
  <si>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</si>
  <si>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</si>
  <si>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</si>
  <si>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</si>
  <si>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</si>
  <si>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</si>
  <si>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</si>
  <si>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</si>
  <si>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</si>
  <si>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</si>
  <si>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</si>
  <si>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</si>
  <si>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</si>
  <si>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</si>
  <si>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</si>
  <si>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</si>
  <si>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</si>
  <si>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</si>
  <si>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</si>
  <si>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</si>
  <si>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</si>
  <si>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</si>
  <si>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</si>
  <si>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</si>
  <si>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</si>
  <si>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</si>
  <si>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</si>
  <si>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</si>
  <si>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</si>
  <si>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</si>
  <si>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</si>
  <si>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</si>
  <si>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</si>
  <si>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</si>
  <si>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</si>
  <si>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</si>
  <si>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</si>
  <si>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</si>
  <si>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</si>
  <si>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</si>
  <si>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</si>
  <si>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</si>
  <si>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</si>
  <si>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</si>
  <si>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</si>
  <si>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</si>
  <si>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</si>
  <si>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</si>
  <si>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</si>
  <si>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</si>
  <si>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</si>
  <si>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</si>
  <si>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</si>
  <si>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</si>
  <si>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</si>
  <si>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</si>
  <si>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</si>
  <si>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</si>
  <si>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</si>
  <si>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</si>
  <si>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</si>
  <si>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</si>
  <si>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</si>
  <si>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</si>
  <si>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</si>
  <si>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</si>
  <si>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</si>
  <si>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</si>
  <si>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</si>
  <si>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</si>
  <si>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</si>
  <si>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</si>
  <si>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</si>
  <si>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</si>
  <si>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</si>
  <si>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</si>
  <si>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</si>
  <si>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</si>
  <si>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</si>
  <si>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</si>
  <si>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</si>
  <si>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</si>
  <si>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</si>
  <si>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</si>
  <si>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</si>
  <si>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</si>
  <si>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</si>
  <si>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</si>
  <si>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</si>
  <si>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</si>
  <si>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</si>
  <si>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</si>
  <si>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</si>
  <si>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</si>
  <si>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</si>
  <si>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</si>
  <si>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</si>
  <si>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</si>
  <si>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</si>
  <si>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</si>
  <si>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</si>
  <si>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</si>
  <si>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</si>
  <si>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</si>
  <si>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</si>
  <si>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</si>
  <si>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</si>
  <si>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</si>
  <si>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</si>
  <si>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</si>
  <si>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</si>
  <si>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</si>
  <si>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</si>
  <si>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</si>
  <si>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</si>
  <si>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</si>
  <si>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</si>
  <si>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</si>
  <si>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</si>
  <si>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</si>
  <si>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</si>
  <si>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</si>
  <si>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</si>
  <si>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</si>
  <si>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</si>
  <si>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</si>
  <si>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</si>
  <si>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</si>
  <si>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</si>
  <si>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</si>
  <si>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</si>
  <si>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</si>
  <si>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</si>
  <si>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</si>
  <si>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</si>
  <si>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</si>
  <si>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</si>
  <si>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</si>
  <si>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</si>
  <si>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</si>
  <si>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</si>
  <si>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</si>
  <si>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</si>
  <si>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</si>
  <si>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</si>
  <si>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</si>
  <si>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</si>
  <si>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</si>
  <si>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</si>
  <si>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</si>
  <si>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</si>
  <si>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</si>
  <si>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</si>
  <si>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</si>
  <si>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</si>
  <si>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</si>
  <si>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</si>
  <si>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</si>
  <si>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</si>
  <si>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</si>
  <si>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</si>
  <si>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</si>
  <si>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</si>
  <si>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</si>
  <si>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</si>
  <si>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</si>
  <si>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</si>
  <si>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</si>
  <si>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</si>
  <si>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</si>
  <si>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</si>
  <si>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</si>
  <si>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</si>
  <si>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</si>
  <si>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</si>
  <si>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</si>
  <si>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</si>
  <si>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</si>
  <si>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</si>
  <si>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</si>
  <si>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</si>
  <si>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</si>
  <si>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</si>
  <si>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</si>
  <si>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</si>
  <si>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</si>
  <si>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</si>
  <si>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</si>
  <si>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</si>
  <si>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</si>
  <si>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</si>
  <si>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</si>
  <si>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</si>
  <si>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</si>
  <si>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</si>
  <si>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</si>
  <si>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</si>
  <si>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</si>
  <si>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</si>
  <si>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</si>
  <si>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</si>
  <si>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</si>
  <si>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</si>
  <si>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</si>
  <si>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</si>
  <si>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</si>
  <si>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</si>
  <si>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</si>
  <si>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</si>
  <si>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</si>
  <si>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</si>
  <si>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</si>
  <si>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</si>
  <si>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</si>
  <si>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</si>
  <si>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</si>
  <si>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</si>
  <si>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</si>
  <si>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</si>
  <si>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</si>
  <si>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</si>
  <si>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</si>
  <si>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</si>
  <si>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</si>
  <si>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</si>
  <si>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</si>
  <si>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</si>
  <si>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</si>
  <si>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</si>
  <si>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</si>
  <si>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</si>
  <si>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</si>
  <si>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</si>
  <si>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</si>
  <si>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</si>
  <si>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</si>
  <si>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</si>
  <si>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</si>
  <si>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</si>
  <si>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</si>
  <si>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</si>
  <si>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</si>
  <si>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</si>
  <si>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</si>
  <si>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</si>
  <si>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</si>
  <si>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</si>
  <si>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</si>
  <si>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</si>
  <si>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</si>
  <si>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</si>
  <si>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</si>
  <si>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</si>
  <si>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</si>
  <si>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</si>
  <si>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</si>
  <si>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</si>
  <si>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</si>
  <si>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</si>
  <si>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</si>
  <si>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</si>
  <si>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</si>
  <si>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</si>
  <si>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</si>
  <si>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</si>
  <si>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</si>
  <si>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</si>
  <si>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</si>
  <si>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</si>
  <si>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</si>
  <si>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</si>
  <si>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</si>
  <si>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</si>
  <si>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</si>
  <si>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</si>
  <si>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</si>
  <si>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</si>
  <si>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</si>
  <si>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</si>
  <si>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</si>
  <si>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</si>
  <si>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</si>
  <si>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</si>
  <si>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</si>
  <si>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</si>
  <si>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</si>
  <si>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</si>
  <si>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</si>
  <si>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</si>
  <si>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</si>
  <si>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</si>
  <si>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</si>
  <si>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</si>
  <si>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</si>
  <si>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</si>
  <si>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</si>
  <si>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</si>
  <si>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</si>
  <si>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</si>
  <si>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</si>
  <si>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</si>
  <si>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</si>
  <si>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</si>
  <si>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</si>
  <si>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</si>
  <si>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</si>
  <si>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</si>
  <si>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</si>
  <si>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</si>
  <si>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</si>
  <si>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</si>
  <si>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</si>
  <si>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</si>
  <si>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</si>
  <si>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</si>
  <si>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</si>
  <si>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</si>
  <si>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</si>
  <si>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</si>
  <si>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</si>
  <si>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</si>
  <si>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</si>
  <si>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</si>
  <si>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</si>
  <si>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</si>
  <si>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</si>
  <si>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</si>
  <si>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</si>
  <si>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</si>
  <si>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</si>
  <si>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</si>
  <si>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</si>
  <si>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</si>
  <si>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</si>
  <si>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</si>
  <si>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</si>
  <si>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</si>
  <si>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</si>
  <si>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</si>
  <si>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</si>
  <si>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</si>
  <si>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</si>
  <si>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</si>
  <si>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</si>
  <si>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</si>
  <si>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</si>
  <si>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</si>
  <si>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</si>
  <si>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</si>
  <si>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</si>
  <si>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</si>
  <si>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</si>
  <si>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</si>
  <si>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</si>
  <si>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</si>
  <si>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</si>
  <si>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</si>
  <si>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</si>
  <si>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</si>
  <si>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</si>
  <si>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</si>
  <si>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</si>
  <si>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</si>
  <si>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</si>
  <si>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</si>
  <si>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</si>
  <si>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</si>
  <si>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</si>
  <si>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</si>
  <si>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</si>
  <si>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</si>
  <si>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</si>
  <si>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</si>
  <si>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</si>
  <si>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</si>
  <si>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</si>
  <si>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</si>
  <si>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</si>
  <si>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</si>
  <si>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</si>
  <si>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</si>
  <si>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</si>
  <si>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</si>
  <si>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</si>
  <si>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</si>
  <si>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</si>
  <si>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</si>
  <si>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</si>
  <si>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</si>
  <si>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</si>
  <si>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</si>
  <si>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</si>
  <si>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</si>
  <si>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</si>
  <si>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</si>
  <si>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</si>
  <si>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</si>
  <si>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</si>
  <si>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</si>
  <si>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</si>
  <si>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</si>
  <si>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</si>
  <si>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</si>
  <si>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</si>
  <si>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</si>
  <si>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</si>
  <si>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</si>
  <si>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</si>
  <si>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</si>
  <si>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</si>
  <si>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</si>
  <si>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</si>
  <si>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</si>
  <si>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</si>
  <si>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</si>
  <si>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</si>
  <si>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</si>
  <si>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</si>
  <si>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</si>
  <si>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</si>
  <si>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</si>
  <si>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</si>
  <si>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</si>
  <si>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</si>
  <si>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</si>
  <si>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</si>
  <si>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</si>
  <si>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</si>
  <si>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</si>
  <si>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</si>
  <si>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</si>
  <si>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</si>
  <si>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</si>
  <si>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</si>
  <si>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</si>
  <si>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</si>
  <si>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</si>
  <si>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</si>
  <si>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</si>
  <si>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</si>
  <si>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</si>
  <si>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</si>
  <si>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</si>
  <si>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</si>
  <si>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</si>
  <si>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</si>
  <si>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</si>
  <si>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</si>
  <si>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</si>
  <si>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</si>
  <si>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</si>
  <si>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</si>
  <si>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</si>
  <si>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</si>
  <si>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</si>
  <si>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</si>
  <si>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</si>
  <si>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</si>
  <si>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</si>
  <si>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</si>
  <si>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</si>
  <si>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</si>
  <si>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</si>
  <si>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</si>
  <si>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</si>
  <si>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</si>
  <si>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</si>
  <si>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</si>
  <si>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</si>
  <si>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</si>
  <si>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</si>
  <si>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</si>
  <si>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</si>
  <si>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</si>
  <si>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</si>
  <si>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</si>
  <si>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</si>
  <si>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</si>
  <si>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</si>
  <si>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</si>
  <si>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</si>
  <si>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</si>
  <si>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</si>
  <si>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</si>
  <si>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</si>
  <si>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</si>
  <si>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</si>
  <si>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</si>
  <si>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</si>
  <si>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</si>
  <si>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</si>
  <si>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</si>
  <si>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</si>
  <si>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</si>
  <si>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</si>
  <si>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</si>
  <si>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</si>
  <si>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</si>
  <si>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</si>
  <si>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</si>
  <si>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</si>
  <si>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</si>
  <si>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</si>
  <si>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</si>
  <si>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</si>
  <si>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</si>
  <si>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</si>
  <si>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</si>
  <si>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</si>
  <si>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</si>
  <si>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</si>
  <si>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</si>
  <si>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</si>
  <si>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</si>
  <si>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</si>
  <si>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</si>
  <si>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</si>
  <si>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</si>
  <si>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</si>
  <si>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</si>
  <si>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</si>
  <si>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</si>
  <si>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</si>
  <si>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</si>
  <si>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</si>
  <si>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</si>
  <si>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</si>
  <si>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</si>
  <si>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</si>
  <si>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</si>
  <si>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</si>
  <si>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</si>
  <si>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</si>
  <si>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</si>
  <si>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</si>
  <si>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</si>
  <si>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</si>
  <si>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</si>
  <si>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</si>
  <si>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</si>
  <si>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</si>
  <si>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</si>
  <si>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</si>
  <si>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</si>
  <si>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</si>
  <si>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</si>
  <si>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</si>
  <si>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</si>
  <si>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</si>
  <si>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</si>
  <si>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</si>
  <si>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</si>
  <si>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</si>
  <si>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</si>
  <si>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</si>
  <si>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</si>
  <si>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</si>
  <si>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</si>
  <si>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</si>
  <si>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</si>
  <si>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</si>
  <si>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</si>
  <si>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</si>
  <si>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</si>
  <si>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</si>
  <si>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</si>
  <si>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</si>
  <si>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</si>
  <si>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</si>
  <si>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</si>
  <si>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</si>
  <si>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</si>
  <si>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</si>
  <si>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</si>
  <si>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</si>
  <si>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</si>
  <si>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</si>
  <si>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</si>
  <si>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</si>
  <si>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</si>
  <si>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</si>
  <si>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</si>
  <si>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</si>
  <si>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</si>
  <si>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</si>
  <si>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</si>
  <si>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</si>
  <si>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</si>
  <si>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</si>
  <si>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</si>
  <si>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</si>
  <si>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</si>
  <si>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</si>
  <si>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</si>
  <si>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</si>
  <si>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</si>
  <si>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</si>
  <si>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</si>
  <si>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</si>
  <si>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</si>
  <si>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</si>
  <si>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</si>
  <si>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</si>
  <si>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</si>
  <si>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</si>
  <si>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</si>
  <si>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</si>
  <si>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</si>
  <si>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</si>
  <si>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</si>
  <si>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</si>
  <si>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</si>
  <si>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</si>
  <si>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</si>
  <si>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</si>
  <si>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</si>
  <si>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</si>
  <si>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</si>
  <si>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</si>
  <si>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</si>
  <si>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</si>
  <si>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</si>
  <si>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</si>
  <si>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</si>
  <si>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</si>
  <si>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</si>
  <si>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</si>
  <si>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</si>
  <si>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</si>
  <si>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</si>
  <si>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</si>
  <si>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</si>
  <si>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</si>
  <si>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</si>
  <si>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</si>
  <si>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</si>
  <si>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</si>
  <si>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</si>
  <si>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</si>
  <si>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</si>
  <si>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</si>
  <si>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</si>
  <si>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</si>
  <si>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</si>
  <si>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</si>
  <si>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</si>
  <si>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</si>
  <si>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</si>
  <si>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</si>
  <si>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</si>
  <si>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</si>
  <si>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</si>
  <si>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</si>
  <si>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</si>
  <si>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</si>
  <si>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</si>
  <si>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</si>
  <si>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</si>
  <si>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</si>
  <si>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</si>
  <si>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</si>
  <si>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</si>
  <si>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</si>
  <si>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</si>
  <si>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</si>
  <si>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</si>
  <si>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</si>
  <si>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</si>
  <si>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</si>
  <si>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</si>
  <si>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</si>
  <si>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</si>
  <si>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</si>
  <si>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</si>
  <si>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</si>
  <si>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</si>
  <si>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</si>
  <si>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</si>
  <si>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</si>
  <si>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</si>
  <si>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</si>
  <si>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</si>
  <si>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</si>
  <si>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</si>
  <si>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</si>
  <si>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</si>
  <si>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</si>
  <si>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</si>
  <si>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</si>
  <si>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</si>
  <si>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</si>
  <si>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</si>
  <si>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</si>
  <si>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</si>
  <si>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</si>
  <si>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</si>
  <si>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</si>
  <si>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</si>
  <si>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</si>
  <si>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</si>
  <si>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</si>
  <si>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</si>
  <si>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</si>
  <si>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</si>
  <si>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</si>
  <si>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</si>
  <si>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</si>
  <si>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</si>
  <si>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</si>
  <si>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</si>
  <si>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</si>
  <si>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</si>
  <si>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</si>
  <si>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</si>
  <si>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</si>
  <si>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</si>
  <si>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</si>
  <si>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</si>
  <si>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</si>
  <si>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</si>
  <si>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</si>
  <si>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</si>
  <si>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</si>
  <si>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</si>
  <si>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</si>
  <si>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</si>
  <si>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</si>
  <si>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</si>
  <si>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</si>
  <si>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</si>
  <si>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</si>
  <si>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</si>
  <si>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</si>
  <si>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</si>
  <si>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</si>
  <si>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</si>
  <si>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</si>
  <si>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</si>
  <si>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</si>
  <si>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</si>
  <si>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</si>
  <si>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</si>
  <si>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</si>
  <si>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</si>
  <si>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</si>
  <si>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</si>
  <si>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</si>
  <si>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</si>
  <si>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</si>
  <si>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</si>
  <si>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</si>
  <si>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</si>
  <si>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</si>
  <si>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</si>
  <si>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</si>
  <si>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</si>
  <si>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</si>
  <si>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</si>
  <si>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</si>
  <si>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</si>
  <si>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</si>
  <si>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</si>
  <si>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</si>
  <si>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</si>
  <si>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</si>
  <si>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</si>
  <si>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</si>
  <si>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</si>
  <si>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</si>
  <si>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</si>
  <si>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</si>
  <si>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</si>
  <si>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</si>
  <si>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</si>
  <si>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</si>
  <si>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</si>
  <si>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</si>
  <si>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</si>
  <si>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</si>
  <si>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</si>
  <si>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</si>
  <si>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</si>
  <si>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</si>
  <si>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</si>
  <si>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</si>
  <si>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</si>
  <si>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</si>
  <si>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</si>
  <si>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</si>
  <si>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</si>
  <si>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</si>
  <si>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</si>
  <si>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</si>
  <si>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</si>
  <si>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</si>
  <si>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</si>
  <si>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</si>
  <si>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</si>
  <si>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</si>
  <si>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</si>
  <si>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</si>
  <si>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</si>
  <si>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</si>
  <si>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</si>
  <si>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</si>
  <si>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</si>
  <si>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</si>
  <si>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</si>
  <si>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</si>
  <si>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</si>
  <si>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</si>
  <si>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</si>
  <si>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</si>
  <si>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</si>
  <si>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</si>
  <si>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</si>
  <si>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</si>
  <si>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</si>
  <si>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</si>
  <si>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</si>
  <si>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</si>
  <si>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</si>
  <si>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</si>
  <si>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</si>
  <si>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</si>
  <si>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</si>
  <si>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</si>
  <si>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</si>
  <si>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</si>
  <si>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</si>
  <si>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</si>
  <si>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</si>
  <si>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</si>
  <si>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</si>
  <si>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</si>
  <si>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</si>
  <si>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</si>
  <si>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</si>
  <si>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</si>
  <si>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</si>
  <si>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</si>
  <si>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</si>
  <si>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</si>
  <si>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</si>
  <si>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</si>
  <si>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</si>
  <si>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</si>
  <si>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</si>
  <si>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</si>
  <si>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</si>
  <si>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</si>
  <si>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</si>
  <si>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</si>
  <si>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</si>
  <si>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</si>
  <si>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</si>
  <si>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</si>
  <si>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</si>
  <si>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</si>
  <si>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</si>
  <si>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</si>
  <si>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</si>
  <si>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</si>
  <si>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</si>
  <si>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</si>
  <si>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</si>
  <si>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</si>
  <si>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</si>
  <si>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</si>
  <si>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</si>
  <si>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</si>
  <si>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</si>
  <si>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</si>
  <si>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</si>
  <si>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</si>
  <si>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</si>
  <si>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</si>
  <si>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</si>
  <si>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</si>
  <si>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</si>
  <si>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</si>
  <si>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</si>
  <si>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</si>
  <si>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</si>
  <si>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</si>
  <si>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</si>
  <si>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</si>
  <si>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</si>
  <si>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</si>
  <si>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</si>
  <si>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</si>
  <si>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</si>
  <si>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</si>
  <si>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</si>
  <si>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</si>
  <si>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</si>
  <si>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</si>
  <si>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</si>
  <si>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</si>
  <si>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</si>
  <si>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</si>
  <si>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</si>
  <si>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</si>
  <si>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</si>
  <si>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</si>
  <si>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</si>
  <si>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</si>
  <si>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</si>
  <si>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</si>
  <si>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</si>
  <si>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</si>
  <si>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</si>
  <si>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</si>
  <si>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</si>
  <si>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</si>
  <si>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</si>
  <si>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</si>
  <si>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</si>
  <si>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</si>
  <si>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</si>
  <si>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</si>
  <si>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</si>
  <si>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</si>
  <si>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</si>
  <si>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</si>
  <si>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</si>
  <si>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</si>
  <si>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</si>
  <si>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</si>
  <si>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</si>
  <si>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</si>
  <si>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</si>
  <si>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</si>
  <si>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</si>
  <si>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</si>
  <si>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</si>
  <si>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</si>
  <si>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</si>
  <si>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</si>
  <si>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</si>
  <si>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</si>
  <si>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</si>
  <si>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</si>
  <si>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</si>
  <si>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</si>
  <si>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</si>
  <si>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</si>
  <si>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</si>
  <si>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</si>
  <si>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</si>
  <si>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</si>
  <si>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</si>
  <si>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</si>
  <si>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</si>
  <si>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</si>
  <si>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</si>
  <si>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</si>
  <si>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</si>
  <si>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</si>
  <si>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</si>
  <si>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</si>
  <si>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</si>
  <si>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</si>
  <si>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</si>
  <si>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</si>
  <si>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</si>
  <si>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</si>
  <si>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</si>
  <si>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</si>
  <si>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</si>
  <si>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</si>
  <si>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</si>
  <si>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</si>
  <si>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</si>
  <si>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</si>
  <si>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</si>
  <si>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</si>
  <si>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</si>
  <si>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</si>
  <si>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</si>
  <si>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</si>
  <si>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</si>
  <si>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</si>
  <si>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</si>
  <si>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</si>
  <si>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</si>
  <si>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</si>
  <si>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</si>
  <si>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</si>
  <si>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</si>
  <si>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</si>
  <si>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</si>
  <si>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</si>
  <si>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</si>
  <si>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</si>
  <si>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</si>
  <si>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</si>
  <si>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</si>
  <si>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</si>
  <si>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</si>
  <si>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</si>
  <si>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</si>
  <si>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</si>
  <si>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</si>
  <si>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</si>
  <si>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</si>
  <si>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</si>
  <si>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</si>
  <si>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</si>
  <si>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</si>
  <si>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</si>
  <si>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</si>
  <si>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</si>
  <si>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</si>
  <si>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</si>
  <si>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</si>
  <si>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</si>
  <si>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</si>
  <si>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</si>
  <si>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</si>
  <si>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</si>
  <si>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</si>
  <si>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</si>
  <si>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</si>
  <si>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</si>
  <si>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</si>
  <si>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</si>
  <si>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</si>
  <si>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</si>
  <si>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</si>
  <si>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</si>
  <si>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</si>
  <si>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</si>
  <si>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</si>
  <si>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</si>
  <si>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</si>
  <si>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</si>
  <si>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</si>
  <si>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</si>
  <si>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</si>
  <si>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</si>
  <si>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</si>
  <si>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</si>
  <si>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</si>
  <si>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</si>
  <si>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</si>
  <si>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</si>
  <si>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</si>
  <si>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</si>
  <si>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</si>
  <si>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</si>
  <si>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</si>
  <si>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</si>
  <si>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</si>
  <si>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</si>
  <si>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</si>
  <si>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</si>
  <si>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</si>
  <si>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</si>
  <si>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</si>
  <si>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</si>
  <si>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</si>
  <si>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</si>
  <si>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</si>
  <si>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</si>
  <si>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</si>
  <si>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</si>
  <si>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</si>
  <si>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</si>
  <si>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</si>
  <si>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</si>
  <si>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</si>
  <si>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</si>
  <si>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</si>
  <si>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</si>
  <si>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</si>
  <si>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</si>
  <si>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</si>
  <si>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</si>
  <si>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</si>
  <si>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</si>
  <si>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</si>
  <si>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</si>
  <si>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</si>
  <si>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</si>
  <si>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</si>
  <si>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</si>
  <si>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</si>
  <si>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</si>
  <si>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</si>
  <si>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</si>
  <si>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</si>
  <si>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</si>
  <si>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</si>
  <si>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</si>
  <si>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</si>
  <si>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</si>
  <si>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</si>
  <si>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</si>
  <si>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</si>
  <si>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</si>
  <si>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</si>
  <si>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</si>
  <si>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</si>
  <si>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</si>
  <si>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</si>
  <si>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</si>
  <si>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</si>
  <si>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</si>
  <si>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</si>
  <si>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</si>
  <si>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</si>
  <si>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</si>
  <si>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</si>
  <si>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</si>
  <si>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</si>
  <si>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</si>
  <si>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</si>
  <si>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</si>
  <si>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</si>
  <si>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</si>
  <si>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</si>
  <si>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</si>
  <si>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</si>
  <si>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</si>
  <si>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</si>
  <si>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</si>
  <si>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</si>
  <si>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</si>
  <si>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</si>
  <si>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</si>
  <si>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</si>
  <si>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</si>
  <si>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</si>
  <si>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</si>
  <si>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</si>
  <si>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</si>
  <si>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</si>
  <si>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</si>
  <si>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</si>
  <si>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</si>
  <si>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</si>
  <si>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</si>
  <si>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</si>
  <si>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</si>
  <si>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</si>
  <si>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</si>
  <si>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</si>
  <si>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</si>
  <si>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</si>
  <si>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</si>
  <si>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</si>
  <si>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</si>
  <si>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</si>
  <si>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</si>
  <si>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</si>
  <si>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</si>
  <si>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</si>
  <si>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</si>
  <si>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</si>
  <si>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</si>
  <si>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</si>
  <si>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</si>
  <si>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</si>
  <si>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</si>
  <si>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</si>
  <si>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</si>
  <si>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</si>
  <si>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</si>
  <si>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</si>
  <si>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</si>
  <si>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</si>
  <si>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</si>
  <si>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</si>
  <si>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</si>
  <si>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</si>
  <si>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</si>
  <si>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</si>
  <si>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</si>
  <si>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</si>
  <si>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</si>
  <si>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</si>
  <si>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</si>
  <si>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</si>
  <si>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</si>
  <si>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</si>
  <si>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</si>
  <si>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</si>
  <si>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</si>
  <si>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</si>
  <si>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</si>
  <si>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</si>
  <si>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</si>
  <si>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</si>
  <si>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</si>
  <si>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</si>
  <si>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</si>
  <si>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</si>
  <si>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</si>
  <si>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</si>
  <si>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</si>
  <si>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</si>
  <si>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</si>
  <si>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</si>
  <si>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</si>
  <si>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</si>
  <si>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</si>
  <si>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</si>
  <si>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</si>
  <si>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</si>
  <si>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</si>
  <si>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</si>
  <si>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</si>
  <si>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</si>
  <si>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</si>
  <si>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</si>
  <si>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</si>
  <si>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</si>
  <si>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</si>
  <si>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</si>
  <si>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</si>
  <si>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</si>
  <si>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</si>
  <si>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</si>
  <si>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</si>
  <si>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</si>
  <si>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</si>
  <si>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</si>
  <si>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</si>
  <si>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</si>
  <si>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</si>
  <si>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</si>
  <si>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</si>
  <si>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</si>
  <si>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</si>
  <si>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</si>
  <si>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</si>
  <si>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</si>
  <si>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</si>
  <si>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</si>
  <si>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</si>
  <si>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</si>
  <si>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</si>
  <si>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</si>
  <si>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</si>
  <si>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</si>
  <si>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</si>
  <si>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</si>
  <si>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</si>
  <si>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</si>
  <si>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</si>
  <si>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</si>
  <si>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</si>
  <si>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</si>
  <si>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</si>
  <si>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</si>
  <si>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</si>
  <si>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</si>
  <si>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</si>
  <si>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</si>
  <si>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</si>
  <si>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</si>
  <si>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</si>
  <si>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</si>
  <si>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</si>
  <si>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</si>
  <si>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</si>
  <si>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</si>
  <si>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</si>
  <si>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</si>
  <si>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</si>
  <si>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</si>
  <si>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</si>
  <si>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</si>
  <si>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</si>
  <si>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</si>
  <si>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</si>
  <si>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</si>
  <si>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</si>
  <si>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</si>
  <si>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</si>
  <si>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</si>
  <si>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</si>
  <si>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</si>
  <si>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</si>
  <si>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</si>
  <si>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</si>
  <si>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</si>
  <si>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</si>
  <si>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</si>
  <si>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</si>
  <si>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</si>
  <si>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</si>
  <si>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</si>
  <si>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</si>
  <si>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</si>
  <si>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</si>
  <si>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</si>
  <si>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</si>
  <si>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</si>
  <si>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</si>
  <si>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</si>
  <si>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</si>
  <si>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</si>
  <si>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</si>
  <si>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</si>
  <si>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</si>
  <si>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</si>
  <si>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</si>
  <si>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</si>
  <si>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</si>
  <si>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</si>
  <si>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</si>
  <si>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</si>
  <si>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</si>
  <si>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</si>
  <si>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</si>
  <si>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</si>
  <si>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</si>
  <si>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</si>
  <si>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</si>
  <si>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</si>
  <si>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</si>
  <si>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</si>
  <si>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</si>
  <si>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</si>
  <si>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</si>
  <si>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</si>
  <si>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</si>
  <si>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</si>
  <si>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</si>
  <si>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</si>
  <si>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</si>
  <si>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</si>
  <si>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</si>
  <si>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</si>
  <si>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</si>
  <si>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</si>
  <si>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</si>
  <si>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</si>
  <si>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</si>
  <si>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</si>
  <si>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</si>
  <si>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</si>
  <si>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</si>
  <si>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</si>
  <si>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</si>
  <si>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</si>
  <si>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</si>
  <si>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</si>
  <si>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</si>
  <si>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</si>
  <si>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</si>
  <si>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</si>
  <si>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</si>
  <si>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</si>
  <si>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</si>
  <si>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</si>
  <si>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</si>
  <si>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</si>
  <si>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</si>
  <si>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</si>
  <si>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</si>
  <si>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</si>
  <si>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</si>
  <si>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</si>
  <si>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</si>
  <si>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</si>
  <si>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</si>
  <si>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</si>
  <si>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</si>
  <si>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</si>
  <si>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</si>
  <si>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</si>
  <si>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</si>
  <si>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</si>
  <si>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</si>
  <si>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</si>
  <si>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</si>
  <si>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</si>
  <si>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</si>
  <si>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</si>
  <si>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</si>
  <si>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</si>
  <si>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</si>
  <si>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</si>
  <si>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</si>
  <si>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</si>
  <si>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</si>
  <si>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</si>
  <si>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</si>
  <si>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</si>
  <si>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</si>
  <si>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</si>
  <si>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</si>
  <si>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</si>
  <si>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</si>
  <si>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</si>
  <si>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</si>
  <si>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</si>
  <si>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</si>
  <si>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</si>
  <si>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</si>
  <si>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</si>
  <si>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</si>
  <si>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</si>
  <si>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</si>
  <si>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</si>
  <si>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</si>
  <si>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</si>
  <si>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</si>
  <si>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</si>
  <si>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</si>
  <si>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</si>
  <si>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</si>
  <si>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</si>
  <si>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</si>
  <si>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</si>
  <si>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</si>
  <si>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</si>
  <si>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</si>
  <si>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</si>
  <si>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</si>
  <si>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</si>
  <si>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</si>
  <si>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</si>
  <si>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</si>
  <si>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</si>
  <si>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</si>
  <si>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</si>
  <si>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</si>
  <si>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</si>
  <si>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</si>
  <si>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</si>
  <si>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</si>
  <si>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</si>
  <si>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</si>
  <si>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</si>
  <si>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</si>
  <si>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</si>
  <si>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</si>
  <si>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</si>
  <si>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</si>
  <si>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</si>
  <si>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</si>
  <si>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</si>
  <si>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</si>
  <si>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</si>
  <si>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</si>
  <si>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</si>
  <si>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</si>
  <si>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</si>
  <si>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</si>
  <si>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</si>
  <si>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</si>
  <si>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</si>
  <si>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</si>
  <si>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</si>
  <si>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</si>
  <si>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</si>
  <si>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</si>
  <si>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</si>
  <si>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</si>
  <si>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</si>
  <si>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</si>
  <si>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</si>
  <si>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</si>
  <si>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</si>
  <si>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</si>
  <si>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</si>
  <si>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</si>
  <si>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</si>
  <si>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</si>
  <si>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</si>
  <si>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</si>
  <si>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</si>
  <si>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</si>
  <si>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</si>
  <si>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</si>
  <si>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</si>
  <si>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</si>
  <si>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</si>
  <si>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</si>
  <si>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</si>
  <si>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</si>
  <si>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</si>
  <si>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</si>
  <si>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</si>
  <si>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</si>
  <si>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</si>
  <si>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</si>
  <si>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</si>
  <si>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</si>
  <si>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</si>
  <si>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</si>
  <si>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</si>
  <si>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</si>
  <si>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</si>
  <si>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</si>
  <si>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</si>
  <si>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</si>
  <si>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</si>
  <si>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</si>
  <si>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</si>
  <si>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</si>
  <si>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</si>
  <si>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</si>
  <si>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</si>
  <si>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</si>
  <si>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</si>
  <si>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</si>
  <si>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</si>
  <si>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</si>
  <si>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</si>
  <si>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</si>
  <si>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</si>
  <si>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</si>
  <si>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</si>
  <si>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</si>
  <si>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</si>
  <si>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</si>
  <si>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</si>
  <si>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</si>
  <si>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</si>
  <si>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</si>
  <si>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</si>
  <si>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</si>
  <si>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</si>
  <si>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</si>
  <si>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</si>
  <si>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</si>
  <si>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</si>
  <si>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</si>
  <si>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</si>
  <si>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</si>
  <si>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</si>
  <si>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</si>
  <si>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</si>
  <si>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</si>
  <si>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</si>
  <si>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</si>
  <si>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</si>
  <si>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</si>
  <si>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</si>
  <si>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</si>
  <si>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</si>
  <si>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</si>
  <si>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</si>
  <si>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</si>
  <si>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</si>
  <si>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</si>
  <si>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</si>
  <si>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</si>
  <si>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</si>
  <si>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</si>
  <si>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</si>
  <si>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</si>
  <si>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</si>
  <si>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</si>
  <si>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</si>
  <si>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</si>
  <si>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</si>
  <si>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</si>
  <si>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</si>
  <si>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</si>
  <si>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</si>
  <si>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</si>
  <si>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</si>
  <si>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</si>
  <si>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</si>
  <si>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</si>
  <si>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</si>
  <si>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</si>
  <si>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</si>
  <si>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</si>
  <si>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</si>
  <si>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</si>
  <si>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</si>
  <si>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</si>
  <si>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</si>
  <si>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</si>
  <si>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</si>
  <si>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</si>
  <si>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</si>
  <si>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</si>
  <si>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</si>
  <si>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</si>
  <si>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</si>
  <si>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</si>
  <si>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</si>
  <si>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</si>
  <si>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</si>
  <si>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</si>
  <si>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</si>
  <si>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</si>
  <si>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</si>
  <si>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</si>
  <si>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</si>
  <si>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</si>
  <si>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</si>
  <si>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</si>
  <si>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</si>
  <si>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</si>
  <si>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</si>
  <si>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</si>
  <si>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</si>
  <si>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</si>
  <si>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</si>
  <si>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</si>
  <si>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</si>
  <si>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</si>
  <si>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</si>
  <si>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</si>
  <si>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</si>
  <si>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</si>
  <si>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</si>
  <si>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</si>
  <si>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</si>
  <si>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</si>
  <si>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</si>
  <si>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</si>
  <si>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</si>
  <si>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</si>
  <si>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</si>
  <si>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</si>
  <si>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</si>
  <si>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</si>
  <si>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</si>
  <si>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</si>
  <si>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</si>
  <si>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</si>
  <si>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</si>
  <si>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</si>
  <si>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</si>
  <si>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</si>
  <si>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</si>
  <si>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</si>
  <si>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</si>
  <si>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</si>
  <si>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</si>
  <si>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</si>
  <si>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</si>
  <si>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</si>
  <si>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</si>
  <si>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</si>
  <si>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</si>
  <si>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</si>
  <si>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</si>
  <si>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</si>
  <si>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</si>
  <si>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</si>
  <si>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</si>
  <si>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</si>
  <si>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</si>
  <si>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</si>
  <si>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</si>
  <si>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</si>
  <si>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</si>
  <si>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</si>
  <si>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</si>
  <si>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</si>
  <si>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</si>
  <si>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</si>
  <si>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</si>
  <si>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</si>
  <si>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</si>
  <si>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</si>
  <si>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</si>
  <si>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</si>
  <si>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</si>
  <si>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</si>
  <si>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</si>
  <si>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</si>
  <si>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</si>
  <si>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</si>
  <si>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</si>
  <si>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</si>
  <si>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</si>
  <si>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</si>
  <si>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</si>
  <si>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</si>
  <si>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</si>
  <si>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</si>
  <si>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</si>
  <si>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</si>
  <si>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</si>
  <si>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</si>
  <si>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</si>
  <si>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</si>
  <si>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</si>
  <si>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</si>
  <si>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</si>
  <si>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</si>
  <si>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</si>
  <si>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</si>
  <si>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</si>
  <si>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</si>
  <si>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</si>
  <si>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</si>
  <si>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</si>
  <si>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</si>
  <si>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</si>
  <si>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</si>
  <si>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</si>
  <si>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</si>
  <si>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</si>
  <si>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</si>
  <si>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</si>
  <si>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</si>
  <si>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</si>
  <si>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</si>
  <si>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</si>
  <si>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</si>
  <si>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</si>
  <si>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</si>
  <si>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</si>
  <si>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</si>
  <si>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</si>
  <si>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</si>
  <si>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</si>
  <si>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</si>
  <si>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</si>
  <si>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</si>
  <si>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</si>
  <si>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</si>
  <si>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</si>
  <si>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</si>
  <si>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</si>
  <si>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</si>
  <si>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</si>
  <si>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</si>
  <si>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</si>
  <si>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</si>
  <si>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</si>
  <si>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</si>
  <si>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</si>
  <si>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</si>
  <si>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</si>
  <si>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</si>
  <si>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</si>
  <si>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</si>
  <si>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</si>
  <si>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</si>
  <si>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</si>
  <si>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</si>
  <si>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</si>
  <si>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</si>
  <si>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</si>
  <si>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</si>
  <si>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</si>
  <si>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</si>
  <si>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</si>
  <si>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</si>
  <si>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</si>
  <si>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</si>
  <si>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</si>
  <si>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</si>
  <si>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</si>
  <si>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</si>
  <si>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</si>
  <si>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</si>
  <si>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</si>
  <si>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</si>
  <si>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</si>
  <si>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</si>
  <si>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</si>
  <si>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</si>
  <si>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</si>
  <si>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</si>
  <si>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</si>
  <si>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</si>
  <si>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</si>
  <si>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</si>
  <si>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</si>
  <si>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</si>
  <si>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</si>
  <si>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</si>
  <si>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</si>
  <si>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</si>
  <si>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</si>
  <si>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</si>
  <si>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</si>
  <si>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</si>
  <si>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</si>
  <si>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</si>
  <si>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</si>
  <si>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</si>
  <si>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</si>
  <si>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</si>
  <si>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</si>
  <si>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</si>
  <si>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</si>
  <si>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</si>
  <si>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</si>
  <si>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</si>
  <si>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</si>
  <si>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</si>
  <si>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</si>
  <si>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</si>
  <si>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</si>
  <si>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</si>
  <si>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</si>
  <si>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</si>
  <si>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</si>
  <si>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</si>
  <si>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</si>
  <si>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</si>
  <si>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</si>
  <si>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</si>
  <si>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</si>
  <si>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</si>
  <si>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</si>
  <si>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</si>
  <si>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</si>
  <si>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</si>
  <si>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</si>
  <si>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</si>
  <si>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</si>
  <si>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</si>
  <si>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</si>
  <si>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</si>
  <si>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</si>
  <si>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</si>
  <si>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</si>
  <si>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</si>
  <si>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</si>
  <si>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</si>
  <si>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</si>
  <si>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</si>
  <si>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</si>
  <si>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</si>
  <si>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</si>
  <si>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</si>
  <si>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</si>
  <si>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</si>
  <si>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</si>
  <si>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</si>
  <si>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</si>
  <si>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</si>
  <si>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</si>
  <si>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</si>
  <si>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</si>
  <si>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</si>
  <si>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</si>
  <si>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</si>
  <si>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</si>
  <si>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</si>
  <si>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</si>
  <si>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</si>
  <si>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</si>
  <si>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</si>
  <si>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</si>
  <si>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</si>
  <si>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</si>
  <si>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</si>
  <si>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</si>
  <si>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</si>
  <si>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</si>
  <si>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</si>
  <si>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</si>
  <si>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</si>
  <si>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</si>
  <si>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</si>
  <si>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</si>
  <si>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</si>
  <si>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</si>
  <si>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</si>
  <si>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</si>
  <si>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</si>
  <si>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</si>
  <si>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</si>
  <si>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</si>
  <si>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</si>
  <si>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</si>
  <si>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</si>
  <si>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</si>
  <si>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</si>
  <si>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</si>
  <si>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</si>
  <si>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</si>
  <si>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</si>
  <si>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</si>
  <si>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</si>
  <si>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</si>
  <si>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</si>
  <si>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</si>
  <si>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</si>
  <si>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</si>
  <si>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</si>
  <si>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</si>
  <si>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</si>
  <si>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</si>
  <si>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</si>
  <si>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</si>
  <si>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</si>
  <si>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</si>
  <si>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</si>
  <si>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</si>
  <si>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</si>
  <si>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</si>
  <si>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</si>
  <si>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</si>
  <si>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</si>
  <si>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</si>
  <si>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</si>
  <si>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</si>
  <si>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</si>
  <si>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</si>
  <si>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</si>
  <si>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</si>
  <si>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</si>
  <si>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</si>
  <si>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</si>
  <si>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</si>
  <si>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</si>
  <si>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</si>
  <si>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</si>
  <si>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</si>
  <si>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</si>
  <si>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</si>
  <si>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</si>
  <si>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</si>
  <si>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</si>
  <si>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</si>
  <si>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</si>
  <si>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</si>
  <si>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</si>
  <si>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</si>
  <si>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</si>
  <si>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</si>
  <si>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</si>
  <si>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</si>
  <si>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</si>
  <si>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</si>
  <si>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</si>
  <si>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</si>
  <si>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</si>
  <si>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</si>
  <si>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</si>
  <si>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</si>
  <si>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</si>
  <si>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</si>
  <si>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</si>
  <si>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</si>
  <si>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</si>
  <si>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</si>
  <si>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</si>
  <si>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</si>
  <si>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</si>
  <si>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</si>
  <si>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</si>
  <si>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</si>
  <si>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</si>
  <si>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</si>
  <si>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</si>
  <si>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</si>
  <si>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</si>
  <si>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</si>
  <si>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</si>
  <si>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</si>
  <si>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</si>
  <si>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</si>
  <si>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</si>
  <si>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</si>
  <si>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</si>
  <si>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</si>
  <si>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</si>
  <si>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</si>
  <si>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</si>
  <si>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</si>
  <si>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</si>
  <si>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</si>
  <si>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</si>
  <si>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</si>
  <si>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</si>
  <si>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</si>
  <si>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</si>
  <si>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</si>
  <si>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</si>
  <si>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</si>
  <si>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</si>
  <si>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</si>
  <si>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</si>
  <si>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</si>
  <si>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</si>
  <si>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</si>
  <si>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</si>
  <si>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</si>
  <si>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</si>
  <si>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</si>
  <si>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</si>
  <si>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</si>
  <si>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</si>
  <si>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</si>
  <si>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</si>
  <si>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</si>
  <si>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</si>
  <si>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</si>
  <si>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</si>
  <si>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</si>
  <si>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</si>
  <si>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</si>
  <si>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</si>
  <si>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</si>
  <si>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</si>
  <si>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</si>
  <si>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</si>
  <si>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</si>
  <si>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</si>
  <si>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</si>
  <si>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</si>
  <si>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</si>
  <si>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</si>
  <si>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</si>
  <si>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</si>
  <si>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</si>
  <si>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</si>
  <si>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</si>
  <si>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</si>
  <si>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</si>
  <si>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</si>
  <si>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</si>
  <si>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</si>
  <si>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</si>
  <si>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</si>
  <si>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</si>
  <si>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</si>
  <si>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</si>
  <si>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</si>
  <si>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</si>
  <si>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</si>
  <si>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</si>
  <si>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</si>
  <si>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</si>
  <si>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</si>
  <si>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</si>
  <si>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</si>
  <si>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</si>
  <si>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</si>
  <si>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</si>
  <si>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</si>
  <si>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</si>
  <si>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</si>
  <si>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</si>
  <si>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</si>
  <si>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</si>
  <si>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</si>
  <si>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</si>
  <si>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</si>
  <si>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</si>
  <si>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</si>
  <si>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</si>
  <si>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</si>
  <si>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</si>
  <si>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</si>
  <si>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</si>
  <si>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</si>
  <si>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</si>
  <si>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</si>
  <si>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</si>
  <si>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</si>
  <si>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</si>
  <si>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</si>
  <si>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</si>
  <si>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</si>
  <si>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</si>
  <si>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</si>
  <si>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</si>
  <si>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</si>
  <si>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</si>
  <si>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</si>
  <si>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</si>
  <si>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</si>
  <si>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</si>
  <si>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</si>
  <si>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</si>
  <si>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</si>
  <si>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</si>
  <si>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</si>
  <si>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</si>
  <si>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</si>
  <si>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</si>
  <si>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</si>
  <si>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</si>
  <si>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</si>
  <si>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</si>
  <si>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</si>
  <si>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</si>
  <si>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</si>
  <si>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</si>
  <si>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</si>
  <si>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</si>
  <si>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</si>
  <si>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</si>
  <si>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</si>
  <si>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</si>
  <si>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</si>
  <si>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</si>
  <si>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</si>
  <si>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</si>
  <si>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</si>
  <si>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</si>
  <si>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</si>
  <si>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</si>
  <si>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</si>
  <si>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</si>
  <si>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</si>
  <si>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</si>
  <si>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</si>
  <si>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</si>
  <si>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</si>
  <si>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</si>
  <si>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</si>
  <si>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</si>
  <si>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</si>
  <si>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</si>
  <si>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</si>
  <si>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</si>
  <si>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</si>
  <si>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</si>
  <si>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</si>
  <si>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</si>
  <si>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</si>
  <si>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</si>
  <si>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</si>
  <si>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</si>
  <si>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</si>
  <si>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</si>
  <si>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</si>
  <si>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</si>
  <si>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</si>
  <si>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</si>
  <si>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</si>
  <si>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</si>
  <si>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</si>
  <si>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</si>
  <si>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</si>
  <si>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</si>
  <si>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</si>
  <si>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</si>
  <si>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</si>
  <si>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</si>
  <si>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</si>
  <si>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</si>
  <si>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</si>
  <si>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</si>
  <si>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</si>
  <si>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</si>
  <si>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</si>
  <si>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</si>
  <si>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</si>
  <si>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</si>
  <si>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</si>
  <si>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</si>
  <si>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</si>
  <si>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</si>
  <si>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</si>
  <si>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</si>
  <si>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</si>
  <si>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</si>
  <si>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</si>
  <si>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</si>
  <si>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</si>
  <si>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</si>
  <si>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</si>
  <si>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</si>
  <si>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</si>
  <si>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</si>
  <si>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</si>
  <si>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</si>
  <si>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</si>
  <si>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</si>
  <si>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</si>
  <si>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</si>
  <si>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</si>
  <si>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</si>
  <si>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</si>
  <si>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</si>
  <si>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</si>
  <si>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</si>
  <si>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</si>
  <si>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</si>
  <si>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</si>
  <si>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</si>
  <si>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</si>
  <si>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</si>
  <si>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</si>
  <si>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</si>
  <si>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</si>
  <si>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</si>
  <si>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</si>
  <si>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</si>
  <si>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</si>
  <si>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</si>
  <si>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</si>
  <si>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</si>
  <si>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</si>
  <si>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</si>
  <si>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</si>
  <si>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</si>
  <si>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</si>
  <si>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</si>
  <si>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</si>
  <si>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</si>
  <si>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</si>
  <si>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</si>
  <si>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</si>
  <si>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</si>
  <si>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</si>
  <si>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</si>
  <si>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</si>
  <si>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</si>
  <si>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</si>
  <si>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</si>
  <si>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</si>
  <si>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</si>
  <si>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</si>
  <si>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</si>
  <si>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</si>
  <si>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</si>
  <si>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</si>
  <si>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</si>
  <si>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</si>
  <si>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</si>
  <si>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</si>
  <si>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</si>
  <si>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</si>
  <si>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</si>
  <si>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</si>
  <si>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</si>
  <si>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</si>
  <si>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</si>
  <si>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</si>
  <si>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</si>
  <si>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</si>
  <si>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</si>
  <si>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</si>
  <si>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</si>
  <si>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</si>
  <si>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</si>
  <si>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</si>
  <si>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</si>
  <si>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</si>
  <si>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</si>
  <si>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</si>
  <si>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</si>
  <si>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</si>
  <si>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</si>
  <si>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</si>
  <si>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</si>
  <si>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</si>
  <si>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</si>
  <si>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</si>
  <si>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</si>
  <si>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</si>
  <si>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</si>
  <si>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</si>
  <si>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</si>
  <si>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</si>
  <si>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</si>
  <si>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</si>
  <si>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</si>
  <si>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</si>
  <si>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</si>
  <si>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</si>
  <si>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</si>
  <si>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</si>
  <si>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</si>
  <si>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</si>
  <si>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</si>
  <si>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</si>
  <si>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</si>
  <si>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</si>
  <si>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</si>
  <si>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</si>
  <si>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</si>
  <si>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</si>
  <si>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</si>
  <si>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</si>
  <si>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</si>
  <si>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</si>
  <si>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</si>
  <si>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</si>
  <si>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</si>
  <si>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</si>
  <si>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</si>
  <si>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</si>
  <si>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</si>
  <si>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</si>
  <si>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</si>
  <si>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</si>
  <si>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</si>
  <si>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</si>
  <si>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</si>
  <si>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</si>
  <si>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</si>
  <si>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</si>
  <si>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</si>
  <si>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</si>
  <si>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</si>
  <si>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</si>
  <si>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</si>
  <si>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</si>
  <si>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</si>
  <si>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</si>
  <si>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</si>
  <si>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</si>
  <si>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</si>
  <si>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</si>
  <si>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</si>
  <si>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</si>
  <si>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</si>
  <si>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</si>
  <si>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</si>
  <si>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</si>
  <si>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</si>
  <si>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</si>
  <si>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</si>
  <si>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</si>
  <si>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</si>
  <si>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</si>
  <si>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</si>
  <si>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</si>
  <si>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</si>
  <si>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</si>
  <si>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</si>
  <si>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</si>
  <si>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</si>
  <si>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</si>
  <si>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</si>
  <si>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</si>
  <si>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</si>
  <si>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</si>
  <si>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</si>
  <si>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</si>
  <si>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</si>
  <si>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</si>
  <si>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</si>
  <si>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</si>
  <si>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</si>
  <si>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</si>
  <si>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</si>
  <si>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</si>
  <si>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</si>
  <si>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</si>
  <si>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</si>
  <si>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</si>
  <si>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</si>
  <si>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</si>
  <si>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</si>
  <si>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</si>
  <si>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</si>
  <si>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</si>
  <si>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</si>
  <si>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</si>
  <si>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</si>
  <si>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</si>
  <si>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</si>
  <si>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</si>
  <si>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</si>
  <si>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</si>
  <si>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</si>
  <si>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</si>
  <si>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</si>
  <si>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</si>
  <si>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</si>
  <si>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</si>
  <si>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</si>
  <si>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</si>
  <si>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</si>
  <si>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</si>
  <si>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</si>
  <si>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</si>
  <si>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</si>
  <si>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</si>
  <si>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</si>
  <si>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</si>
  <si>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</si>
  <si>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</si>
  <si>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</si>
  <si>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</si>
  <si>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</si>
  <si>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</si>
  <si>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</si>
  <si>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</si>
  <si>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</si>
  <si>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</si>
  <si>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</si>
  <si>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</si>
  <si>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</si>
  <si>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</si>
  <si>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</si>
  <si>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</si>
  <si>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</si>
  <si>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</si>
  <si>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</si>
  <si>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</si>
  <si>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</si>
  <si>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</si>
  <si>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</si>
  <si>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</si>
  <si>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</si>
  <si>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</si>
  <si>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</si>
  <si>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</si>
  <si>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</si>
  <si>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</si>
  <si>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</si>
  <si>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</si>
  <si>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</si>
  <si>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</si>
  <si>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</si>
  <si>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</si>
  <si>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</si>
  <si>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</si>
  <si>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</si>
  <si>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</si>
  <si>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</si>
  <si>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</si>
  <si>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</si>
  <si>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</si>
  <si>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</si>
  <si>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</si>
  <si>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</si>
  <si>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</si>
  <si>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</si>
  <si>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</si>
  <si>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</si>
  <si>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</si>
  <si>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</si>
  <si>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</si>
  <si>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</si>
  <si>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</si>
  <si>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</si>
  <si>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</si>
  <si>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</si>
  <si>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</si>
  <si>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</si>
  <si>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</si>
  <si>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</si>
  <si>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</si>
  <si>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</si>
  <si>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</si>
  <si>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</si>
  <si>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</si>
  <si>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</si>
  <si>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</si>
  <si>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</si>
  <si>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</si>
  <si>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</si>
  <si>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</si>
  <si>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</si>
  <si>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</si>
  <si>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</si>
  <si>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</si>
  <si>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</si>
  <si>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</si>
  <si>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</si>
  <si>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</si>
  <si>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</si>
  <si>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</si>
  <si>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</si>
  <si>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</si>
  <si>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</si>
  <si>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</si>
  <si>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</si>
  <si>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</si>
  <si>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</si>
  <si>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</si>
  <si>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</si>
  <si>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</si>
  <si>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</si>
  <si>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</si>
  <si>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</si>
  <si>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</si>
  <si>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</si>
  <si>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</si>
  <si>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</si>
  <si>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</si>
  <si>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</si>
  <si>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</si>
  <si>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</si>
  <si>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</si>
  <si>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</si>
  <si>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</si>
  <si>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</si>
  <si>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</si>
  <si>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</si>
  <si>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</si>
  <si>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</si>
  <si>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</si>
  <si>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</si>
  <si>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</si>
  <si>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</si>
  <si>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</si>
  <si>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</si>
  <si>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</si>
  <si>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</si>
  <si>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</si>
  <si>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</si>
  <si>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</si>
  <si>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</si>
  <si>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</si>
  <si>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</si>
  <si>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</si>
  <si>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</si>
  <si>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</si>
  <si>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</si>
  <si>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</si>
  <si>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</si>
  <si>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</si>
  <si>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</si>
  <si>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</si>
  <si>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</si>
  <si>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</si>
  <si>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</si>
  <si>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</si>
  <si>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</si>
  <si>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</si>
  <si>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</si>
  <si>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</si>
  <si>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</si>
  <si>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</si>
  <si>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</si>
  <si>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</si>
  <si>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</si>
  <si>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</si>
  <si>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</si>
  <si>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</si>
  <si>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</si>
  <si>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</si>
  <si>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</si>
  <si>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</si>
  <si>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</si>
  <si>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</si>
  <si>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</si>
  <si>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</si>
  <si>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</si>
  <si>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</si>
  <si>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</si>
  <si>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</si>
  <si>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</si>
  <si>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</si>
  <si>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</si>
  <si>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</si>
  <si>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</si>
  <si>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</si>
  <si>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</si>
  <si>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</si>
  <si>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</si>
  <si>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</si>
  <si>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</si>
  <si>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</si>
  <si>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</si>
  <si>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</si>
  <si>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</si>
  <si>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</si>
  <si>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</si>
  <si>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</si>
  <si>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</si>
  <si>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</si>
  <si>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</si>
  <si>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</si>
  <si>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</si>
  <si>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</si>
  <si>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</si>
  <si>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</si>
  <si>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</si>
  <si>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</si>
  <si>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</si>
  <si>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</si>
  <si>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</si>
  <si>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</si>
  <si>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</si>
  <si>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</si>
  <si>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</si>
  <si>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</si>
  <si>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</si>
  <si>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</si>
  <si>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</si>
  <si>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</si>
  <si>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</si>
  <si>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</si>
  <si>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</si>
  <si>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</si>
  <si>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</si>
  <si>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</si>
  <si>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</si>
  <si>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</si>
  <si>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</si>
  <si>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</si>
  <si>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</si>
  <si>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</si>
  <si>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</si>
  <si>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</si>
  <si>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</si>
  <si>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</si>
  <si>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</si>
  <si>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</si>
  <si>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</si>
  <si>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</si>
  <si>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</si>
  <si>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</si>
  <si>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</si>
  <si>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</si>
  <si>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</si>
  <si>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</si>
  <si>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</si>
  <si>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</si>
  <si>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</si>
  <si>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</si>
  <si>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</si>
  <si>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</si>
  <si>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</si>
  <si>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</si>
  <si>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</si>
  <si>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</si>
  <si>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</si>
  <si>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</si>
  <si>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</si>
  <si>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</si>
  <si>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</si>
  <si>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</si>
  <si>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</si>
  <si>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</si>
  <si>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</si>
  <si>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</si>
  <si>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</si>
  <si>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</si>
  <si>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</si>
  <si>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</si>
  <si>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</si>
  <si>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</si>
  <si>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</si>
  <si>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</si>
  <si>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</si>
  <si>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</si>
  <si>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</si>
  <si>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</si>
  <si>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</si>
  <si>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</si>
  <si>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</si>
  <si>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</si>
  <si>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</si>
  <si>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</si>
  <si>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</si>
  <si>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</si>
  <si>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</si>
  <si>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</si>
  <si>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</si>
  <si>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</si>
  <si>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</si>
  <si>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</si>
  <si>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</si>
  <si>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</si>
  <si>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</si>
  <si>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</si>
  <si>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</si>
  <si>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</si>
  <si>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</si>
  <si>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</si>
  <si>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</si>
  <si>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</si>
  <si>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</si>
  <si>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</si>
  <si>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</si>
  <si>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</si>
  <si>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</si>
  <si>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</si>
  <si>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</si>
  <si>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</si>
  <si>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</si>
  <si>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</si>
  <si>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</si>
  <si>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</si>
  <si>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</si>
  <si>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</si>
  <si>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</si>
  <si>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</si>
  <si>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</si>
  <si>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</si>
  <si>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</si>
  <si>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</si>
  <si>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</si>
  <si>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</si>
  <si>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</si>
  <si>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</si>
  <si>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</si>
  <si>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</si>
  <si>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</si>
  <si>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</si>
  <si>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</si>
  <si>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</si>
  <si>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</si>
  <si>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</si>
  <si>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</si>
  <si>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</si>
  <si>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</si>
  <si>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</si>
  <si>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</si>
  <si>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</si>
  <si>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</si>
  <si>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</si>
  <si>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</si>
  <si>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</si>
  <si>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</si>
  <si>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</si>
  <si>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</si>
  <si>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</si>
  <si>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</si>
  <si>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</si>
  <si>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</si>
  <si>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</si>
  <si>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</si>
  <si>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</si>
  <si>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</si>
  <si>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</si>
  <si>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</si>
  <si>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</si>
  <si>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</si>
  <si>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</si>
  <si>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</si>
  <si>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</si>
  <si>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</si>
  <si>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</si>
  <si>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</si>
  <si>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</si>
  <si>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</si>
  <si>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</si>
  <si>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</si>
  <si>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</si>
  <si>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</si>
  <si>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</si>
  <si>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</si>
  <si>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</si>
  <si>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</si>
  <si>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</si>
  <si>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</si>
  <si>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</si>
  <si>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</si>
  <si>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</si>
  <si>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</si>
  <si>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</si>
  <si>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</si>
  <si>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</si>
  <si>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</si>
  <si>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</si>
  <si>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</si>
  <si>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</si>
  <si>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</si>
  <si>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</si>
  <si>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</si>
  <si>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</si>
  <si>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</si>
  <si>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</si>
  <si>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</si>
  <si>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</si>
  <si>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</si>
  <si>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</si>
  <si>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</si>
  <si>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</si>
  <si>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</si>
  <si>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</si>
  <si>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</si>
  <si>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</si>
  <si>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</si>
  <si>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</si>
  <si>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</si>
  <si>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</si>
  <si>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</si>
  <si>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</si>
  <si>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</si>
  <si>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</si>
  <si>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</si>
  <si>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</si>
  <si>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</si>
  <si>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</si>
  <si>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</si>
  <si>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</si>
  <si>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</si>
  <si>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</si>
  <si>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</si>
  <si>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</si>
  <si>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</si>
  <si>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</si>
  <si>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</si>
  <si>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</si>
  <si>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</si>
  <si>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</si>
  <si>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</si>
  <si>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</si>
  <si>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</si>
  <si>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</si>
  <si>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</si>
  <si>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</si>
  <si>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</si>
  <si>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</si>
  <si>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</si>
  <si>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</si>
  <si>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</si>
  <si>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</si>
  <si>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</si>
  <si>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</si>
  <si>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</si>
  <si>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</si>
  <si>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</si>
  <si>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</si>
  <si>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</si>
  <si>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</si>
  <si>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</si>
  <si>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</si>
  <si>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</si>
  <si>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</si>
  <si>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</si>
  <si>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</si>
  <si>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</si>
  <si>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</si>
  <si>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</si>
  <si>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</si>
  <si>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</si>
  <si>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</si>
  <si>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</si>
  <si>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</si>
  <si>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</si>
  <si>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</si>
  <si>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</si>
  <si>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</si>
  <si>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</si>
  <si>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</si>
  <si>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</si>
  <si>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</si>
  <si>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</si>
  <si>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</si>
  <si>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</si>
  <si>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</si>
  <si>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</si>
  <si>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</si>
  <si>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</si>
  <si>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</si>
  <si>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</si>
  <si>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</si>
  <si>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</si>
  <si>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</si>
  <si>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</si>
  <si>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</si>
  <si>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</si>
  <si>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</si>
  <si>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</si>
  <si>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</si>
  <si>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</si>
  <si>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</si>
  <si>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</si>
  <si>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</si>
  <si>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</si>
  <si>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</si>
  <si>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</si>
  <si>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</si>
  <si>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</si>
  <si>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</si>
  <si>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</si>
  <si>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</si>
  <si>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</si>
  <si>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</si>
  <si>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</si>
  <si>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</si>
  <si>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</si>
  <si>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</si>
  <si>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</si>
  <si>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</si>
  <si>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</si>
  <si>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</si>
  <si>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</si>
  <si>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</si>
  <si>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</si>
  <si>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</si>
  <si>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</si>
  <si>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</si>
  <si>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</si>
  <si>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</si>
  <si>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</si>
  <si>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</si>
  <si>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</si>
  <si>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</si>
  <si>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</si>
  <si>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</si>
  <si>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</si>
  <si>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</si>
  <si>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</si>
  <si>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</si>
  <si>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</si>
  <si>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</si>
  <si>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</si>
  <si>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</si>
  <si>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</si>
  <si>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</si>
  <si>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</si>
  <si>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</si>
  <si>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</si>
  <si>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</si>
  <si>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</si>
  <si>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</si>
  <si>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</si>
  <si>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</si>
  <si>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</si>
  <si>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</si>
  <si>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</si>
  <si>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</si>
  <si>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</si>
  <si>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</si>
  <si>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</si>
  <si>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</si>
  <si>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</si>
  <si>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</si>
  <si>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</si>
  <si>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</si>
  <si>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</si>
  <si>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</si>
  <si>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</si>
  <si>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</si>
  <si>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</si>
  <si>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</si>
  <si>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</si>
  <si>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</si>
  <si>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</si>
  <si>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</si>
  <si>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</si>
  <si>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</si>
  <si>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</si>
  <si>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</si>
  <si>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</si>
  <si>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</si>
  <si>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</si>
  <si>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</si>
  <si>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</si>
  <si>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</si>
  <si>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</si>
  <si>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</si>
  <si>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</si>
  <si>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</si>
  <si>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</si>
  <si>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</si>
  <si>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</si>
  <si>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</si>
  <si>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</si>
  <si>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</si>
  <si>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</si>
  <si>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</si>
  <si>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</si>
  <si>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</si>
  <si>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</si>
  <si>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</si>
  <si>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</si>
  <si>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</si>
  <si>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</si>
  <si>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</si>
  <si>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</si>
  <si>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</si>
  <si>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</si>
  <si>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</si>
  <si>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</si>
  <si>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</si>
  <si>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</si>
  <si>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</si>
  <si>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</si>
  <si>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</si>
  <si>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</si>
  <si>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</si>
  <si>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</si>
  <si>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</si>
  <si>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</si>
  <si>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</si>
  <si>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</si>
  <si>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</si>
  <si>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</si>
  <si>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</si>
  <si>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</si>
  <si>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</si>
  <si>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</si>
  <si>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</si>
  <si>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</si>
  <si>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</si>
  <si>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</si>
  <si>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</si>
  <si>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</si>
  <si>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</si>
  <si>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</si>
  <si>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</si>
  <si>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</si>
  <si>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</si>
  <si>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</si>
  <si>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</si>
  <si>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</si>
  <si>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</si>
  <si>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</si>
  <si>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</si>
  <si>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</si>
  <si>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</si>
  <si>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</si>
  <si>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</si>
  <si>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</si>
  <si>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</si>
  <si>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</si>
  <si>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</si>
  <si>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</si>
  <si>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</si>
  <si>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</si>
  <si>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</si>
  <si>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</si>
  <si>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</si>
  <si>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</si>
  <si>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</si>
  <si>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</si>
  <si>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</si>
  <si>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</si>
  <si>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</si>
  <si>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</si>
  <si>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</si>
  <si>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</si>
  <si>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</si>
  <si>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</si>
  <si>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</si>
  <si>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</si>
  <si>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</si>
  <si>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</si>
  <si>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</si>
  <si>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</si>
  <si>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</si>
  <si>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</si>
  <si>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</si>
  <si>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</si>
  <si>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</si>
  <si>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</si>
  <si>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</si>
  <si>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</si>
  <si>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</si>
  <si>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</si>
  <si>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</si>
  <si>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</si>
  <si>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</si>
  <si>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</si>
  <si>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</si>
  <si>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</si>
  <si>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</si>
  <si>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</si>
  <si>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</si>
  <si>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</si>
  <si>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</si>
  <si>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</si>
  <si>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</si>
  <si>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</si>
  <si>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</si>
  <si>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</si>
  <si>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</si>
  <si>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</si>
  <si>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</si>
  <si>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</si>
  <si>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</si>
  <si>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</si>
  <si>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</si>
  <si>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</si>
  <si>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</si>
  <si>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</si>
  <si>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</si>
  <si>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</si>
  <si>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</si>
  <si>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</si>
  <si>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</si>
  <si>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</si>
  <si>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</si>
  <si>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</si>
  <si>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</si>
  <si>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</si>
  <si>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</si>
  <si>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</si>
  <si>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</si>
  <si>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</si>
  <si>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</si>
  <si>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</si>
  <si>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</si>
  <si>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</si>
  <si>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</si>
  <si>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</si>
  <si>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</si>
  <si>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</si>
  <si>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</si>
  <si>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</si>
  <si>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</si>
  <si>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</si>
  <si>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</si>
  <si>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</si>
  <si>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</si>
  <si>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</si>
  <si>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</si>
  <si>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</si>
  <si>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</si>
  <si>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</si>
  <si>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</si>
  <si>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</si>
  <si>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</si>
  <si>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</si>
  <si>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</si>
  <si>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</si>
  <si>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</si>
  <si>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</si>
  <si>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</si>
  <si>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</si>
  <si>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</si>
  <si>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</si>
  <si>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</si>
  <si>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</si>
  <si>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</si>
  <si>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</si>
  <si>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</si>
  <si>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</si>
  <si>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</si>
  <si>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</si>
  <si>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</si>
  <si>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</si>
  <si>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</si>
  <si>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</si>
  <si>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</si>
  <si>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</si>
  <si>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</si>
  <si>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</si>
  <si>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</si>
  <si>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</si>
  <si>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</si>
  <si>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</si>
  <si>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</si>
  <si>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</si>
  <si>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</si>
  <si>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</si>
  <si>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</si>
  <si>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</si>
  <si>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</si>
  <si>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</si>
  <si>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</si>
  <si>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</si>
  <si>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</si>
  <si>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</si>
  <si>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</si>
  <si>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</si>
  <si>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</si>
  <si>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</si>
  <si>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</si>
  <si>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</si>
  <si>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</si>
  <si>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</si>
  <si>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</si>
  <si>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</si>
  <si>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</si>
  <si>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</si>
  <si>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</si>
  <si>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</si>
  <si>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</si>
  <si>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</si>
  <si>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</si>
  <si>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</si>
  <si>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</si>
  <si>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</si>
  <si>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</si>
  <si>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</si>
  <si>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</si>
  <si>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</si>
  <si>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</si>
  <si>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</si>
  <si>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</si>
  <si>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</si>
  <si>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</si>
  <si>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</si>
  <si>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</si>
  <si>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</si>
  <si>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</si>
  <si>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</si>
  <si>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</si>
  <si>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</si>
  <si>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</si>
  <si>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</si>
  <si>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</si>
  <si>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</si>
  <si>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</si>
  <si>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</si>
  <si>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</si>
  <si>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</si>
  <si>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</si>
  <si>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</si>
  <si>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</si>
  <si>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</si>
  <si>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</si>
  <si>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</si>
  <si>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</si>
  <si>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</si>
  <si>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</si>
  <si>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</si>
  <si>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</si>
  <si>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</si>
  <si>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</si>
  <si>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</si>
  <si>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</si>
  <si>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</si>
  <si>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</si>
  <si>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</si>
  <si>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</si>
  <si>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</si>
  <si>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</si>
  <si>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</si>
  <si>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</si>
  <si>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</si>
  <si>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</si>
  <si>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</si>
  <si>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</si>
  <si>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</si>
  <si>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</si>
  <si>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</si>
  <si>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</si>
  <si>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</si>
  <si>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</si>
  <si>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</si>
  <si>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</si>
  <si>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</si>
  <si>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</si>
  <si>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</si>
  <si>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</si>
  <si>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</si>
  <si>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</si>
  <si>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</si>
  <si>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</si>
  <si>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</si>
  <si>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</si>
  <si>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</si>
  <si>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</si>
  <si>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</si>
  <si>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</si>
  <si>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</si>
  <si>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</si>
  <si>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</si>
  <si>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</si>
  <si>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</si>
  <si>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</si>
  <si>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</si>
  <si>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</si>
  <si>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</si>
  <si>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</si>
  <si>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</si>
  <si>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</si>
  <si>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</si>
  <si>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</si>
  <si>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</si>
  <si>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</si>
  <si>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</si>
  <si>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</si>
  <si>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</si>
  <si>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</si>
  <si>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</si>
  <si>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</si>
  <si>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</si>
  <si>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</si>
  <si>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</si>
  <si>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</si>
  <si>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</si>
  <si>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</si>
  <si>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</si>
  <si>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</si>
  <si>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</si>
  <si>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</si>
  <si>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</si>
  <si>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</si>
  <si>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</si>
  <si>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</si>
  <si>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</si>
  <si>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</si>
  <si>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</si>
  <si>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</si>
  <si>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</si>
  <si>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</si>
  <si>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</si>
  <si>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</si>
  <si>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</si>
  <si>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</si>
  <si>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</si>
  <si>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</si>
  <si>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</si>
  <si>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</si>
  <si>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</si>
  <si>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</si>
  <si>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</si>
  <si>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</si>
  <si>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</si>
  <si>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</si>
  <si>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</si>
  <si>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</si>
  <si>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</si>
  <si>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</si>
  <si>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</si>
  <si>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</si>
  <si>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</si>
  <si>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</si>
  <si>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</si>
  <si>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</si>
  <si>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</si>
  <si>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</si>
  <si>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</si>
  <si>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</si>
  <si>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</si>
  <si>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</si>
  <si>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</si>
  <si>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</si>
  <si>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</si>
  <si>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</si>
  <si>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</si>
  <si>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</si>
  <si>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</si>
  <si>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</si>
  <si>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</si>
  <si>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</si>
  <si>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</si>
  <si>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</si>
  <si>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</si>
  <si>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</si>
  <si>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</si>
  <si>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</si>
  <si>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</si>
  <si>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</si>
  <si>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</si>
  <si>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</si>
  <si>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</si>
  <si>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</si>
  <si>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</si>
  <si>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</si>
  <si>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</si>
  <si>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</si>
  <si>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</si>
  <si>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</si>
  <si>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</si>
  <si>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</si>
  <si>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</si>
  <si>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</si>
  <si>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</si>
  <si>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</si>
  <si>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</si>
  <si>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</si>
  <si>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</si>
  <si>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</si>
  <si>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</si>
  <si>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</si>
  <si>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</si>
  <si>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</si>
  <si>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</si>
  <si>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</si>
  <si>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</si>
  <si>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</si>
  <si>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</si>
  <si>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</si>
  <si>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</si>
  <si>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</si>
  <si>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</si>
  <si>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</si>
  <si>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</si>
  <si>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</si>
  <si>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</si>
  <si>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</si>
  <si>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</si>
  <si>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</si>
  <si>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</si>
  <si>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</si>
  <si>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</si>
  <si>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</si>
  <si>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</si>
  <si>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</si>
  <si>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</si>
  <si>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</si>
  <si>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</si>
  <si>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</si>
  <si>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</si>
  <si>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</si>
  <si>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</si>
  <si>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</si>
  <si>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</si>
  <si>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</si>
  <si>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</si>
  <si>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</si>
  <si>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</si>
  <si>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</si>
  <si>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</si>
  <si>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</si>
  <si>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</si>
  <si>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</si>
  <si>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</si>
  <si>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</si>
  <si>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</si>
  <si>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</si>
  <si>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</si>
  <si>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</si>
  <si>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</si>
  <si>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</si>
  <si>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</si>
  <si>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</si>
  <si>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</si>
  <si>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</si>
  <si>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</si>
  <si>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</si>
  <si>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</si>
  <si>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</si>
  <si>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</si>
  <si>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</si>
  <si>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</si>
  <si>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</si>
  <si>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</si>
  <si>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</si>
  <si>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</si>
  <si>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</si>
  <si>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</si>
  <si>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</si>
  <si>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</si>
  <si>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</si>
  <si>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</si>
  <si>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</si>
  <si>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</si>
  <si>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</si>
  <si>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</si>
  <si>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</si>
  <si>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</si>
  <si>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</si>
  <si>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</si>
  <si>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</si>
  <si>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</si>
  <si>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</si>
  <si>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</si>
  <si>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</si>
  <si>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</si>
  <si>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</si>
  <si>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</si>
  <si>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</si>
  <si>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</si>
  <si>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</si>
  <si>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</si>
  <si>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</si>
  <si>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</si>
  <si>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</si>
  <si>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</si>
  <si>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</si>
  <si>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</si>
  <si>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</si>
  <si>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</si>
  <si>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</si>
  <si>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</si>
  <si>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</si>
  <si>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</si>
  <si>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</si>
  <si>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</si>
  <si>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</si>
  <si>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</si>
  <si>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</si>
  <si>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</si>
  <si>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</si>
  <si>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</si>
  <si>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</si>
  <si>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</si>
  <si>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</si>
  <si>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</si>
  <si>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</si>
  <si>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</si>
  <si>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</si>
  <si>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</si>
  <si>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</si>
  <si>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</si>
  <si>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</si>
  <si>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</si>
  <si>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</si>
  <si>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</si>
  <si>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</si>
  <si>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</si>
  <si>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</si>
  <si>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</si>
  <si>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</si>
  <si>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</si>
  <si>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</si>
  <si>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</si>
  <si>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</si>
  <si>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</si>
  <si>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</si>
  <si>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</si>
  <si>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</si>
  <si>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</si>
  <si>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</si>
  <si>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</si>
  <si>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</si>
  <si>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</si>
  <si>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</si>
  <si>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</si>
  <si>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</si>
  <si>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</si>
  <si>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</si>
  <si>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</si>
  <si>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</si>
  <si>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</si>
  <si>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</si>
  <si>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</si>
  <si>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</si>
  <si>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</si>
  <si>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</si>
  <si>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</si>
  <si>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</si>
  <si>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</si>
  <si>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</si>
  <si>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</si>
  <si>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</si>
  <si>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</si>
  <si>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</si>
  <si>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</si>
  <si>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</si>
  <si>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</si>
  <si>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</si>
  <si>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</si>
  <si>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</si>
  <si>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</si>
  <si>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</si>
  <si>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</si>
  <si>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</si>
  <si>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</si>
  <si>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</si>
  <si>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</si>
  <si>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</si>
  <si>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</si>
  <si>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</si>
  <si>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</si>
  <si>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</si>
  <si>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</si>
  <si>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</si>
  <si>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</si>
  <si>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</si>
  <si>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</si>
  <si>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</si>
  <si>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</si>
  <si>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</si>
  <si>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</si>
  <si>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</si>
  <si>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</si>
  <si>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</si>
  <si>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</si>
  <si>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</si>
  <si>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</si>
  <si>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</si>
  <si>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</si>
  <si>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</si>
  <si>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</si>
  <si>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</si>
  <si>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</si>
  <si>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</si>
  <si>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</si>
  <si>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</si>
  <si>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</si>
  <si>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</si>
  <si>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</si>
  <si>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</si>
  <si>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</si>
  <si>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</si>
  <si>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</si>
  <si>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</si>
  <si>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</si>
  <si>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</si>
  <si>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</si>
  <si>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</si>
  <si>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</si>
  <si>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</si>
  <si>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</si>
  <si>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</si>
  <si>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</si>
  <si>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</si>
  <si>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</si>
  <si>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</si>
  <si>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</si>
  <si>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</si>
  <si>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</si>
  <si>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</si>
  <si>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</si>
  <si>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</si>
  <si>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</si>
  <si>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</si>
  <si>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</si>
  <si>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</si>
  <si>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</si>
  <si>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</si>
  <si>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</si>
  <si>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</si>
  <si>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</si>
  <si>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</si>
  <si>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</si>
  <si>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</si>
  <si>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</si>
  <si>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</si>
  <si>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</si>
  <si>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</si>
  <si>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</si>
  <si>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</si>
  <si>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</si>
  <si>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</si>
  <si>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</si>
  <si>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</si>
  <si>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</si>
  <si>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</si>
  <si>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</si>
  <si>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</si>
  <si>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</si>
  <si>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</si>
  <si>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</si>
  <si>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</si>
  <si>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</si>
  <si>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</si>
  <si>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</si>
  <si>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</si>
  <si>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</si>
  <si>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</si>
  <si>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</si>
  <si>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</si>
  <si>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</si>
  <si>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</si>
  <si>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</si>
  <si>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</si>
  <si>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</si>
  <si>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</si>
  <si>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</si>
  <si>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</si>
  <si>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</si>
  <si>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</si>
  <si>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</si>
  <si>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</si>
  <si>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</si>
  <si>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</si>
  <si>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</si>
  <si>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</si>
  <si>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</si>
  <si>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</si>
  <si>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</si>
  <si>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</si>
  <si>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</si>
  <si>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</si>
  <si>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</si>
  <si>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</si>
  <si>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</si>
  <si>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</si>
  <si>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</si>
  <si>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</si>
  <si>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</si>
  <si>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</si>
  <si>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</si>
  <si>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</si>
  <si>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</si>
  <si>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</si>
  <si>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</si>
  <si>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</si>
  <si>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</si>
  <si>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</si>
  <si>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</si>
  <si>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</si>
  <si>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</si>
  <si>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</si>
  <si>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</si>
  <si>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</si>
  <si>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</si>
  <si>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</si>
  <si>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</si>
  <si>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</si>
  <si>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</si>
  <si>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</si>
  <si>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</si>
  <si>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</si>
  <si>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</si>
  <si>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</si>
  <si>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</si>
  <si>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</si>
  <si>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</si>
  <si>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</si>
  <si>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</si>
  <si>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</si>
  <si>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</si>
  <si>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</si>
  <si>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</si>
  <si>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</si>
  <si>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</si>
  <si>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</si>
  <si>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</si>
  <si>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</si>
  <si>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</si>
  <si>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</si>
  <si>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</si>
  <si>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</si>
  <si>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</si>
  <si>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</si>
  <si>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</si>
  <si>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</si>
  <si>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</si>
  <si>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</si>
  <si>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</si>
  <si>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</si>
  <si>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</si>
  <si>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</si>
  <si>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</si>
  <si>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</si>
  <si>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</si>
  <si>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</si>
  <si>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</si>
  <si>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</si>
  <si>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</si>
  <si>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</si>
  <si>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</si>
  <si>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</si>
  <si>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</si>
  <si>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</si>
  <si>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</si>
  <si>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</si>
  <si>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</si>
  <si>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</si>
  <si>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</si>
  <si>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</si>
  <si>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</si>
  <si>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</si>
  <si>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</si>
  <si>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</si>
  <si>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</si>
  <si>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</si>
  <si>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</si>
  <si>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</si>
  <si>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</si>
  <si>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</si>
  <si>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</si>
  <si>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</si>
  <si>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</si>
  <si>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</si>
  <si>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</si>
  <si>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</si>
  <si>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</si>
  <si>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</si>
  <si>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</si>
  <si>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</si>
  <si>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</si>
  <si>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</si>
  <si>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</si>
  <si>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</si>
  <si>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</si>
  <si>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</si>
  <si>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</si>
  <si>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</si>
  <si>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</si>
  <si>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</si>
  <si>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</si>
  <si>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</si>
  <si>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</si>
  <si>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</si>
  <si>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</si>
  <si>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</si>
  <si>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</si>
  <si>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</si>
  <si>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</si>
  <si>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</si>
  <si>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</si>
  <si>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</si>
  <si>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</si>
  <si>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</si>
  <si>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</si>
  <si>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</si>
  <si>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</si>
  <si>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</si>
  <si>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</si>
  <si>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</si>
  <si>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</si>
  <si>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</si>
  <si>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</si>
  <si>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</si>
  <si>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</si>
  <si>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</si>
  <si>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</si>
  <si>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</si>
  <si>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</si>
  <si>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</si>
  <si>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</si>
  <si>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</si>
  <si>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</si>
  <si>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</si>
  <si>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</si>
  <si>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</si>
  <si>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</si>
  <si>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</si>
  <si>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</si>
  <si>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</si>
  <si>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</si>
  <si>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</si>
  <si>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</si>
  <si>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</si>
  <si>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</si>
  <si>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</si>
  <si>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</si>
  <si>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</si>
  <si>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</si>
  <si>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</si>
  <si>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</si>
  <si>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</si>
  <si>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</si>
  <si>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</si>
  <si>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</si>
  <si>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</si>
  <si>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</si>
  <si>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</si>
  <si>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</si>
  <si>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</si>
  <si>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</si>
  <si>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</si>
  <si>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</si>
  <si>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</si>
  <si>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</si>
  <si>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</si>
  <si>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</si>
  <si>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</si>
  <si>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</si>
  <si>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</si>
  <si>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</si>
  <si>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</si>
  <si>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</si>
  <si>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</si>
  <si>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</si>
  <si>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</si>
  <si>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</si>
  <si>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</si>
  <si>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</si>
  <si>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</si>
  <si>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</si>
  <si>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</si>
  <si>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</si>
  <si>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</si>
  <si>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</si>
  <si>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</si>
  <si>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</si>
  <si>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</si>
  <si>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</si>
  <si>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</si>
  <si>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</si>
  <si>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</si>
  <si>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</si>
  <si>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</si>
  <si>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</si>
  <si>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</si>
  <si>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</si>
  <si>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</si>
  <si>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</si>
  <si>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</si>
  <si>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</si>
  <si>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</si>
  <si>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</si>
  <si>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</si>
  <si>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</si>
  <si>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</si>
  <si>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</si>
  <si>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</si>
  <si>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</si>
  <si>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</si>
  <si>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</si>
  <si>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</si>
  <si>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</si>
  <si>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</si>
  <si>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</si>
  <si>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</si>
  <si>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</si>
  <si>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</si>
  <si>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</si>
  <si>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</si>
  <si>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</si>
  <si>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</si>
  <si>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</si>
  <si>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</si>
  <si>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</si>
  <si>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</si>
  <si>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</si>
  <si>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</si>
  <si>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</si>
  <si>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</si>
  <si>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</si>
  <si>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</si>
  <si>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</si>
  <si>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</si>
  <si>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</si>
  <si>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</si>
  <si>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</si>
  <si>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</si>
  <si>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</si>
  <si>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</si>
  <si>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</si>
  <si>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</si>
  <si>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</si>
  <si>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</si>
  <si>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</si>
  <si>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</si>
  <si>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</si>
  <si>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</si>
  <si>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</si>
  <si>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</si>
  <si>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</si>
  <si>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</si>
  <si>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</si>
  <si>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</si>
  <si>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</si>
  <si>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</si>
  <si>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</si>
  <si>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</si>
  <si>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</si>
  <si>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</si>
  <si>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</si>
  <si>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</si>
  <si>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</si>
  <si>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</si>
  <si>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</si>
  <si>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</si>
  <si>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</si>
  <si>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</si>
  <si>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</si>
  <si>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</si>
  <si>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</si>
  <si>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</si>
  <si>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</si>
  <si>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</si>
  <si>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</si>
  <si>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</si>
  <si>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</si>
  <si>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</si>
  <si>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</si>
  <si>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</si>
  <si>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</si>
  <si>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</si>
  <si>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</si>
  <si>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</si>
  <si>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</si>
  <si>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</si>
  <si>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</si>
  <si>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</si>
  <si>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</si>
  <si>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</si>
  <si>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</si>
  <si>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</si>
  <si>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</si>
  <si>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</si>
  <si>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</si>
  <si>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</si>
  <si>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</si>
  <si>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</si>
  <si>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</si>
  <si>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</si>
  <si>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</si>
  <si>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</si>
  <si>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</si>
  <si>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</si>
  <si>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</si>
  <si>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</si>
  <si>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</si>
  <si>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</si>
  <si>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</si>
  <si>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</si>
  <si>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</si>
  <si>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</si>
  <si>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</si>
  <si>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</si>
  <si>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</si>
  <si>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</si>
  <si>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</si>
  <si>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</si>
  <si>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</si>
  <si>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</si>
  <si>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</si>
  <si>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</si>
  <si>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</si>
  <si>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</si>
  <si>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</si>
  <si>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</si>
  <si>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</si>
  <si>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</si>
  <si>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</si>
  <si>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</si>
  <si>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</si>
  <si>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</si>
  <si>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</si>
  <si>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</si>
  <si>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</si>
  <si>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</si>
  <si>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</si>
  <si>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</si>
  <si>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</si>
  <si>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</si>
  <si>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</si>
  <si>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</si>
  <si>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</si>
  <si>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</si>
  <si>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</si>
  <si>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</si>
  <si>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</si>
  <si>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</si>
  <si>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</si>
  <si>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</si>
  <si>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</si>
  <si>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</si>
  <si>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</si>
  <si>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</si>
  <si>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</si>
  <si>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</si>
  <si>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</si>
  <si>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</si>
  <si>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</si>
  <si>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</si>
  <si>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</si>
  <si>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</si>
  <si>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</si>
  <si>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</si>
  <si>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</si>
  <si>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</si>
  <si>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</si>
  <si>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</si>
  <si>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</si>
  <si>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</si>
  <si>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</si>
  <si>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</si>
  <si>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</si>
  <si>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</si>
  <si>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</si>
  <si>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</si>
  <si>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</si>
  <si>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</si>
  <si>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</si>
  <si>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</si>
  <si>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</si>
  <si>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</si>
  <si>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</si>
  <si>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</si>
  <si>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</si>
  <si>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</si>
  <si>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</si>
  <si>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</si>
  <si>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</si>
  <si>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</si>
  <si>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</si>
  <si>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</si>
  <si>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</si>
  <si>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</si>
  <si>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</si>
  <si>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</si>
  <si>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</si>
  <si>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</si>
  <si>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</si>
  <si>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</si>
  <si>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</si>
  <si>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</si>
  <si>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</si>
  <si>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</si>
  <si>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</si>
  <si>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</si>
  <si>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</si>
  <si>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</si>
  <si>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</si>
  <si>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</si>
  <si>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</si>
  <si>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</si>
  <si>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</si>
  <si>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</si>
  <si>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</si>
  <si>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</si>
  <si>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</si>
  <si>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</si>
  <si>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</si>
  <si>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</si>
  <si>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</si>
  <si>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</si>
  <si>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</si>
  <si>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</si>
  <si>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</si>
  <si>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</si>
  <si>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</si>
  <si>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</si>
  <si>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</si>
  <si>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</si>
  <si>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</si>
  <si>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</si>
  <si>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</si>
  <si>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</si>
  <si>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</si>
  <si>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</si>
  <si>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</si>
  <si>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</si>
  <si>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</si>
  <si>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</si>
  <si>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</si>
  <si>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</si>
  <si>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</si>
  <si>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</si>
  <si>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</si>
  <si>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</si>
  <si>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</si>
  <si>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</si>
  <si>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</si>
  <si>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</si>
  <si>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</si>
  <si>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</si>
  <si>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</si>
  <si>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</si>
  <si>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</si>
  <si>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</si>
  <si>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</si>
  <si>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</si>
  <si>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</si>
  <si>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</si>
  <si>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</si>
  <si>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</si>
  <si>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</si>
  <si>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</si>
  <si>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</si>
  <si>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</si>
  <si>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</si>
  <si>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</si>
  <si>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</si>
  <si>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</si>
  <si>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</si>
  <si>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</si>
  <si>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</si>
  <si>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</si>
  <si>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</si>
  <si>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</si>
  <si>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</si>
  <si>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</si>
  <si>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</si>
  <si>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</si>
  <si>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</si>
  <si>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</si>
  <si>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</si>
  <si>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</si>
  <si>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</si>
  <si>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</si>
  <si>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</si>
  <si>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</si>
  <si>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</si>
  <si>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</si>
  <si>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</si>
  <si>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</si>
  <si>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</si>
  <si>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</si>
  <si>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</si>
  <si>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</si>
  <si>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</si>
  <si>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</si>
  <si>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</si>
  <si>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</si>
  <si>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</si>
  <si>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</si>
  <si>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</si>
  <si>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</si>
  <si>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</si>
  <si>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</si>
  <si>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</si>
  <si>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</si>
  <si>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</si>
  <si>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</si>
  <si>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</si>
  <si>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</si>
  <si>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</si>
  <si>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</si>
  <si>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</si>
  <si>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</si>
  <si>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</si>
  <si>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</si>
  <si>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</si>
  <si>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</si>
  <si>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</si>
  <si>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</si>
  <si>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</si>
  <si>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</si>
  <si>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</si>
  <si>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</si>
  <si>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</si>
  <si>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</si>
  <si>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</si>
  <si>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</si>
  <si>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</si>
  <si>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</si>
  <si>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</si>
  <si>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</si>
  <si>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</si>
  <si>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</si>
  <si>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</si>
  <si>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</si>
  <si>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</si>
  <si>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</si>
  <si>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</si>
  <si>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</si>
  <si>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</si>
  <si>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</si>
  <si>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</si>
  <si>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</si>
  <si>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</si>
  <si>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</si>
  <si>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</si>
  <si>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</si>
  <si>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</si>
  <si>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</si>
  <si>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</si>
  <si>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</si>
  <si>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</si>
  <si>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</si>
  <si>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</si>
  <si>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</si>
  <si>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</si>
  <si>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</si>
  <si>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</si>
  <si>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</si>
  <si>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</si>
  <si>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</si>
  <si>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</si>
  <si>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</si>
  <si>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</si>
  <si>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</si>
  <si>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</si>
  <si>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</si>
  <si>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</si>
  <si>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</si>
  <si>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</si>
  <si>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</si>
  <si>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</si>
  <si>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</si>
  <si>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</si>
  <si>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</si>
  <si>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</si>
  <si>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</si>
  <si>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</si>
  <si>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</si>
  <si>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</si>
  <si>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</si>
  <si>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</si>
  <si>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</si>
  <si>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</si>
  <si>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</si>
  <si>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</si>
  <si>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</si>
  <si>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</si>
  <si>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</si>
  <si>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</si>
  <si>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</si>
  <si>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</si>
  <si>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</si>
  <si>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</si>
  <si>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</si>
  <si>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</si>
  <si>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</si>
  <si>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</si>
  <si>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</si>
  <si>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</si>
  <si>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</si>
  <si>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</si>
  <si>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</si>
  <si>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</si>
  <si>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</si>
  <si>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</si>
  <si>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</si>
  <si>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</si>
  <si>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</si>
  <si>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</si>
  <si>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</si>
  <si>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</si>
  <si>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</si>
  <si>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</si>
  <si>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</si>
  <si>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</si>
  <si>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</si>
  <si>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</si>
  <si>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</si>
  <si>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</si>
  <si>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</si>
  <si>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</si>
  <si>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</si>
  <si>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</si>
  <si>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</si>
  <si>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</si>
  <si>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</si>
  <si>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</si>
  <si>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</si>
  <si>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</si>
  <si>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</si>
  <si>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</si>
  <si>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</si>
  <si>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</si>
  <si>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</si>
  <si>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</si>
  <si>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</si>
  <si>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</si>
  <si>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</si>
  <si>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</si>
  <si>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</si>
  <si>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</si>
  <si>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</si>
  <si>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</si>
  <si>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</si>
  <si>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</si>
  <si>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</si>
  <si>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</si>
  <si>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</si>
  <si>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</si>
  <si>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</si>
  <si>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</si>
  <si>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</si>
  <si>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</si>
  <si>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</si>
  <si>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</si>
  <si>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</si>
  <si>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</si>
  <si>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</si>
  <si>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</si>
  <si>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</si>
  <si>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</si>
  <si>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</si>
  <si>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</si>
  <si>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</si>
  <si>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</si>
  <si>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</si>
  <si>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</si>
  <si>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</si>
  <si>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</si>
  <si>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</si>
  <si>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</si>
  <si>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</si>
  <si>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</si>
  <si>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</si>
  <si>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</si>
  <si>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</si>
  <si>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</si>
  <si>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</si>
  <si>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</si>
  <si>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</si>
  <si>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</si>
  <si>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</si>
  <si>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</si>
  <si>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</si>
  <si>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</si>
  <si>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</si>
  <si>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</si>
  <si>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</si>
  <si>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</si>
  <si>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</si>
  <si>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</si>
  <si>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</si>
  <si>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</si>
  <si>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</si>
  <si>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</si>
  <si>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</si>
  <si>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</si>
  <si>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</si>
  <si>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</si>
  <si>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</si>
  <si>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</si>
  <si>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</si>
  <si>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</si>
  <si>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</si>
  <si>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</si>
  <si>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</si>
  <si>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</si>
  <si>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</si>
  <si>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</si>
  <si>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</si>
  <si>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</si>
  <si>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</si>
  <si>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</si>
  <si>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</si>
  <si>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</si>
  <si>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</si>
  <si>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</si>
  <si>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</si>
  <si>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</si>
  <si>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</si>
  <si>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</si>
  <si>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</si>
  <si>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</si>
  <si>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</si>
  <si>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</si>
  <si>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</si>
  <si>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</si>
  <si>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</si>
  <si>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</si>
  <si>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</si>
  <si>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</si>
  <si>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</si>
  <si>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</si>
  <si>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</si>
  <si>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</si>
  <si>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</si>
  <si>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</si>
  <si>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</si>
  <si>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</si>
  <si>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</si>
  <si>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</si>
  <si>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</si>
  <si>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</si>
  <si>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</si>
  <si>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</si>
  <si>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</si>
  <si>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</si>
  <si>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</si>
  <si>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</si>
  <si>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</si>
  <si>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</si>
  <si>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</si>
  <si>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</si>
  <si>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</si>
  <si>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</si>
  <si>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</si>
  <si>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</si>
  <si>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</si>
  <si>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</si>
  <si>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</si>
  <si>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</si>
  <si>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</si>
  <si>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</si>
  <si>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</si>
  <si>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</si>
  <si>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</si>
  <si>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</si>
  <si>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</si>
  <si>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</si>
  <si>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</si>
  <si>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</si>
  <si>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</si>
  <si>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</si>
  <si>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</si>
  <si>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</si>
  <si>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</si>
  <si>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</si>
  <si>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</si>
  <si>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</si>
  <si>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</si>
  <si>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</si>
  <si>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</si>
  <si>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</si>
  <si>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</si>
  <si>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</si>
  <si>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</si>
  <si>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</si>
  <si>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</si>
  <si>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</si>
  <si>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</si>
  <si>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</si>
  <si>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</si>
  <si>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</si>
  <si>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</si>
  <si>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</si>
  <si>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</si>
  <si>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</si>
  <si>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</si>
  <si>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</si>
  <si>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</si>
  <si>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</si>
  <si>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</si>
  <si>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</si>
  <si>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</si>
  <si>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</si>
  <si>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</si>
  <si>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</si>
  <si>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</si>
  <si>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</si>
  <si>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</si>
  <si>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</si>
  <si>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</si>
  <si>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</si>
  <si>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</si>
  <si>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</si>
  <si>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</si>
  <si>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</si>
  <si>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</si>
  <si>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</si>
  <si>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</si>
  <si>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</si>
  <si>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</si>
  <si>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</si>
  <si>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</si>
  <si>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</si>
  <si>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</si>
  <si>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</si>
  <si>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</si>
  <si>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</si>
  <si>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</si>
  <si>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</si>
  <si>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</si>
  <si>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</si>
  <si>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</si>
  <si>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</si>
  <si>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</si>
  <si>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</si>
  <si>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</si>
  <si>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</si>
  <si>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</si>
  <si>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</si>
  <si>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</si>
  <si>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</si>
  <si>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</si>
  <si>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</si>
  <si>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</si>
  <si>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</si>
  <si>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</si>
  <si>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</si>
  <si>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</si>
  <si>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</si>
  <si>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</si>
  <si>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</si>
  <si>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</si>
  <si>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</si>
  <si>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</si>
  <si>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</si>
  <si>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</si>
  <si>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</si>
  <si>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</si>
  <si>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</si>
  <si>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</si>
  <si>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</si>
  <si>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</si>
  <si>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</si>
  <si>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</si>
  <si>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</si>
  <si>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</si>
  <si>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</si>
  <si>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</si>
  <si>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</si>
  <si>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</si>
  <si>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</si>
  <si>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</si>
  <si>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</si>
  <si>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</si>
  <si>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</si>
  <si>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</si>
  <si>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</si>
  <si>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</si>
  <si>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</si>
  <si>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</si>
  <si>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</si>
  <si>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</si>
  <si>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</si>
  <si>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</si>
  <si>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</si>
  <si>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</si>
  <si>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</si>
  <si>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</si>
  <si>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</si>
  <si>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</si>
  <si>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</si>
  <si>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</si>
  <si>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</si>
  <si>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</si>
  <si>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</si>
  <si>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</si>
  <si>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</si>
  <si>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</si>
  <si>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</si>
  <si>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</si>
  <si>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</si>
  <si>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</si>
  <si>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</si>
  <si>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</si>
  <si>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</si>
  <si>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</si>
  <si>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</si>
  <si>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</si>
  <si>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</si>
  <si>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</si>
  <si>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</si>
  <si>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</si>
  <si>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</si>
  <si>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</si>
  <si>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</si>
  <si>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</si>
  <si>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</si>
  <si>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</si>
  <si>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</si>
  <si>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</si>
  <si>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</si>
  <si>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</si>
  <si>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</si>
  <si>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</si>
  <si>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</si>
  <si>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</si>
  <si>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</si>
  <si>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</si>
  <si>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</si>
  <si>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</si>
  <si>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</si>
  <si>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</si>
  <si>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</si>
  <si>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</si>
  <si>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</si>
  <si>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</si>
  <si>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</si>
  <si>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</si>
  <si>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</si>
  <si>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</si>
  <si>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</si>
  <si>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</si>
  <si>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</si>
  <si>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</si>
  <si>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</si>
  <si>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</si>
  <si>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</si>
  <si>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</si>
  <si>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</si>
  <si>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</si>
  <si>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</si>
  <si>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</si>
  <si>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</si>
  <si>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</si>
  <si>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</si>
  <si>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</si>
  <si>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</si>
  <si>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</si>
  <si>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</si>
  <si>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</si>
  <si>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</si>
  <si>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</si>
  <si>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</si>
  <si>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</si>
  <si>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</si>
  <si>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</si>
  <si>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</si>
  <si>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</si>
  <si>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</si>
  <si>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</si>
  <si>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</si>
  <si>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</si>
  <si>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</si>
  <si>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</si>
  <si>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</si>
  <si>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</si>
  <si>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</si>
  <si>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</si>
  <si>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</si>
  <si>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</si>
  <si>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</si>
  <si>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</si>
  <si>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</si>
  <si>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</si>
  <si>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</si>
  <si>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</si>
  <si>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</si>
  <si>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</si>
  <si>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</si>
  <si>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</si>
  <si>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</si>
  <si>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</si>
  <si>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</si>
  <si>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</si>
  <si>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</si>
  <si>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</si>
  <si>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</si>
  <si>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</si>
  <si>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</si>
  <si>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</si>
  <si>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</si>
  <si>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</si>
  <si>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</si>
  <si>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</si>
  <si>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</si>
  <si>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</si>
  <si>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</si>
  <si>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</si>
  <si>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</si>
  <si>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</si>
  <si>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</si>
  <si>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</si>
  <si>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</si>
  <si>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</si>
  <si>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</si>
  <si>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</si>
  <si>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</si>
  <si>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</si>
  <si>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</si>
  <si>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</si>
  <si>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</si>
  <si>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</si>
  <si>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</si>
  <si>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</si>
  <si>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</si>
  <si>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</si>
  <si>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</si>
  <si>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</si>
  <si>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</si>
  <si>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</si>
  <si>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</si>
  <si>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</si>
  <si>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</si>
  <si>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</si>
  <si>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</si>
  <si>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</si>
  <si>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</si>
  <si>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</si>
  <si>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</si>
  <si>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</si>
  <si>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</si>
  <si>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</si>
  <si>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</si>
  <si>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</si>
  <si>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</si>
  <si>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</si>
  <si>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</si>
  <si>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</si>
  <si>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</si>
  <si>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</si>
  <si>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</si>
  <si>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</si>
  <si>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</si>
  <si>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</si>
  <si>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</si>
  <si>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</si>
  <si>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</si>
  <si>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</si>
  <si>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</si>
  <si>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</si>
  <si>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</si>
  <si>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</si>
  <si>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</si>
  <si>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</si>
  <si>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</si>
  <si>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</si>
  <si>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</si>
  <si>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</si>
  <si>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</si>
  <si>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</si>
  <si>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</si>
  <si>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</si>
  <si>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</si>
  <si>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</si>
  <si>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</si>
  <si>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</si>
  <si>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</si>
  <si>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</si>
  <si>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</si>
  <si>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</si>
  <si>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</si>
  <si>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</si>
  <si>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</si>
  <si>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</si>
  <si>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</si>
  <si>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</si>
  <si>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</si>
  <si>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</si>
  <si>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</si>
  <si>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</si>
  <si>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</si>
  <si>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</si>
  <si>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</si>
  <si>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</si>
  <si>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</si>
  <si>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</si>
  <si>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</si>
  <si>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</si>
  <si>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</si>
  <si>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</si>
  <si>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</si>
  <si>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</si>
  <si>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</si>
  <si>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</si>
  <si>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</si>
  <si>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</si>
  <si>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</si>
  <si>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</si>
  <si>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</si>
  <si>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</si>
  <si>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</si>
  <si>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</si>
  <si>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</si>
  <si>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</si>
  <si>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</si>
  <si>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</si>
  <si>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</si>
  <si>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</si>
  <si>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</si>
  <si>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</si>
  <si>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</si>
  <si>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</si>
  <si>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</si>
  <si>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</si>
  <si>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</si>
  <si>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</si>
  <si>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</si>
  <si>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</si>
  <si>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</si>
  <si>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</si>
  <si>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</si>
  <si>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</si>
  <si>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</si>
  <si>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</si>
  <si>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</si>
  <si>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</si>
  <si>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</si>
  <si>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</si>
  <si>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</si>
  <si>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</si>
  <si>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</si>
  <si>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</si>
  <si>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</si>
  <si>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</si>
  <si>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</si>
  <si>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</si>
  <si>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</si>
  <si>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</si>
  <si>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</si>
  <si>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</si>
  <si>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</si>
  <si>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</si>
  <si>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</si>
  <si>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</si>
  <si>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</si>
  <si>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</si>
  <si>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</si>
  <si>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</si>
  <si>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</si>
  <si>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</si>
  <si>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</si>
  <si>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</si>
  <si>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</si>
  <si>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</si>
  <si>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</si>
  <si>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</si>
  <si>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</si>
  <si>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</si>
  <si>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</si>
  <si>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</si>
  <si>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</si>
  <si>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</si>
  <si>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</si>
  <si>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</si>
  <si>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</si>
  <si>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</si>
  <si>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</si>
  <si>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</si>
  <si>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</si>
  <si>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</si>
  <si>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</si>
  <si>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</si>
  <si>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</si>
  <si>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</si>
  <si>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</si>
  <si>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</si>
  <si>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</si>
  <si>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</si>
  <si>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</si>
  <si>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</si>
  <si>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</si>
  <si>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</si>
  <si>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</si>
  <si>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</si>
  <si>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</si>
  <si>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</si>
  <si>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</si>
  <si>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</si>
  <si>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</si>
  <si>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</si>
  <si>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</si>
  <si>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</si>
  <si>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</si>
  <si>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</si>
  <si>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</si>
  <si>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</si>
  <si>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</si>
  <si>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</si>
  <si>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</si>
  <si>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</si>
  <si>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</si>
  <si>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</si>
  <si>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</si>
  <si>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</si>
  <si>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</si>
  <si>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</si>
  <si>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</si>
  <si>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</si>
  <si>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</si>
  <si>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</si>
  <si>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</si>
  <si>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</si>
  <si>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</si>
  <si>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</si>
  <si>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</si>
  <si>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</si>
  <si>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</si>
  <si>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</si>
  <si>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</si>
  <si>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</si>
  <si>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</si>
  <si>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</si>
  <si>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</si>
  <si>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</si>
  <si>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</si>
  <si>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</si>
  <si>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</si>
  <si>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</si>
  <si>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</si>
  <si>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</si>
  <si>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</si>
  <si>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</si>
  <si>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</si>
  <si>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</si>
  <si>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</si>
  <si>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</si>
  <si>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</si>
  <si>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</si>
  <si>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</si>
  <si>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</si>
  <si>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</si>
  <si>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</si>
  <si>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</si>
  <si>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</si>
  <si>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</si>
  <si>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</si>
  <si>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</si>
  <si>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</si>
  <si>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</si>
  <si>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</si>
  <si>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</si>
  <si>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</si>
  <si>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</si>
  <si>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</si>
  <si>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</si>
  <si>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</si>
  <si>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</si>
  <si>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</si>
  <si>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</si>
  <si>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</si>
  <si>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</si>
  <si>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</si>
  <si>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</si>
  <si>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</si>
  <si>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</si>
  <si>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</si>
  <si>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</si>
  <si>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</si>
  <si>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</si>
  <si>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</si>
  <si>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</si>
  <si>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</si>
  <si>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</si>
  <si>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</si>
  <si>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</si>
  <si>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</si>
  <si>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</si>
  <si>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</si>
  <si>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</si>
  <si>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</si>
  <si>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</si>
  <si>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</si>
  <si>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</si>
  <si>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</si>
  <si>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</si>
  <si>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</si>
  <si>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</si>
  <si>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</si>
  <si>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</si>
  <si>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</si>
  <si>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</si>
  <si>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</si>
  <si>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</si>
  <si>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</si>
  <si>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</si>
  <si>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</si>
  <si>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</si>
  <si>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</si>
  <si>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</si>
  <si>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</si>
  <si>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</si>
  <si>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</si>
  <si>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</si>
  <si>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</si>
  <si>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</si>
  <si>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</si>
  <si>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</si>
  <si>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</si>
  <si>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</si>
  <si>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</si>
  <si>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</si>
  <si>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</si>
  <si>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</si>
  <si>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</si>
  <si>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</si>
  <si>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</si>
  <si>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</si>
  <si>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</si>
  <si>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</si>
  <si>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</si>
  <si>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</si>
  <si>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</si>
  <si>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</si>
  <si>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</si>
  <si>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</si>
  <si>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</si>
  <si>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</si>
  <si>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</si>
  <si>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</si>
  <si>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</si>
  <si>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</si>
  <si>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</si>
  <si>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</si>
  <si>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</si>
  <si>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</si>
  <si>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</si>
  <si>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</si>
  <si>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</si>
  <si>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</si>
  <si>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</si>
  <si>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</si>
  <si>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</si>
  <si>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</si>
  <si>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</si>
  <si>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</si>
  <si>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</si>
  <si>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</si>
  <si>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</si>
  <si>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</si>
  <si>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</si>
  <si>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</si>
  <si>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</si>
  <si>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</si>
  <si>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</si>
  <si>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</si>
  <si>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</si>
  <si>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</si>
  <si>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</si>
  <si>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</si>
  <si>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</si>
  <si>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</si>
  <si>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</si>
  <si>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</si>
  <si>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</si>
  <si>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</si>
  <si>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</si>
  <si>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</si>
  <si>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</si>
  <si>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</si>
  <si>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</si>
  <si>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</si>
  <si>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</si>
  <si>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</si>
  <si>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</si>
  <si>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</si>
  <si>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</si>
  <si>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</si>
  <si>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</si>
  <si>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</si>
  <si>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</si>
  <si>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</si>
  <si>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</si>
  <si>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</si>
  <si>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</si>
  <si>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</si>
  <si>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</si>
  <si>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</si>
  <si>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</si>
  <si>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</si>
  <si>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</si>
  <si>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</si>
  <si>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</si>
  <si>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</si>
  <si>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</si>
  <si>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</si>
  <si>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</si>
  <si>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</si>
  <si>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</si>
  <si>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</si>
  <si>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</si>
  <si>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</si>
  <si>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</si>
  <si>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</si>
  <si>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</si>
  <si>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</si>
  <si>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</si>
  <si>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</si>
  <si>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</si>
  <si>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</si>
  <si>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</si>
  <si>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</si>
  <si>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</si>
  <si>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</si>
  <si>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</si>
  <si>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</si>
  <si>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</si>
  <si>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</si>
  <si>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</si>
  <si>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</si>
  <si>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</si>
  <si>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</si>
  <si>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</si>
  <si>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</si>
  <si>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</si>
  <si>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</si>
  <si>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</si>
  <si>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</si>
  <si>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</si>
  <si>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</si>
  <si>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</si>
  <si>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</si>
  <si>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</si>
  <si>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</si>
  <si>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</si>
  <si>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</si>
  <si>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</si>
  <si>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</si>
  <si>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</si>
  <si>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</si>
  <si>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</si>
  <si>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</si>
  <si>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</si>
  <si>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</si>
  <si>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</si>
  <si>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</si>
  <si>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</si>
  <si>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</si>
  <si>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</si>
  <si>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</si>
  <si>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</si>
  <si>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</si>
  <si>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</si>
  <si>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</si>
  <si>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</si>
  <si>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</si>
  <si>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</si>
  <si>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</si>
  <si>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</si>
  <si>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</si>
  <si>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</si>
  <si>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</si>
  <si>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</si>
  <si>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</si>
  <si>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</si>
  <si>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</si>
  <si>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</si>
  <si>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</si>
  <si>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</si>
  <si>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</si>
  <si>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</si>
  <si>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</si>
  <si>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</si>
  <si>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</si>
  <si>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</si>
  <si>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</si>
  <si>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</si>
  <si>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</si>
  <si>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</si>
  <si>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</si>
  <si>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</si>
  <si>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</si>
  <si>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</si>
  <si>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</si>
  <si>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</si>
  <si>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</si>
  <si>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</si>
  <si>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</si>
  <si>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</si>
  <si>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</si>
  <si>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</si>
  <si>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</si>
  <si>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</si>
  <si>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</si>
  <si>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</si>
  <si>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</si>
  <si>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</si>
  <si>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</si>
  <si>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</si>
  <si>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</si>
  <si>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</si>
  <si>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</si>
  <si>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</si>
  <si>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</si>
  <si>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</si>
  <si>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</si>
  <si>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</si>
  <si>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</si>
  <si>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</si>
  <si>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</si>
  <si>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</si>
  <si>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</si>
  <si>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</si>
  <si>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</si>
  <si>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</si>
  <si>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</si>
  <si>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</si>
  <si>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</si>
  <si>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</si>
  <si>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</si>
  <si>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</si>
  <si>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</si>
  <si>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</si>
  <si>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</si>
  <si>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</si>
  <si>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</si>
  <si>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</si>
  <si>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</si>
  <si>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</si>
  <si>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</si>
  <si>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</si>
  <si>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</si>
  <si>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</si>
  <si>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</si>
  <si>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</si>
  <si>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</si>
  <si>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</si>
  <si>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</si>
  <si>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</si>
  <si>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</si>
  <si>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</si>
  <si>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</si>
  <si>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</si>
  <si>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</si>
  <si>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</si>
  <si>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</si>
  <si>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</si>
  <si>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</si>
  <si>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</si>
  <si>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</si>
  <si>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</si>
  <si>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</si>
  <si>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</si>
  <si>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</si>
  <si>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</si>
  <si>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</si>
  <si>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</si>
  <si>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</si>
  <si>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</si>
  <si>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</si>
  <si>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</si>
  <si>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</si>
  <si>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</si>
  <si>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</si>
  <si>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</si>
  <si>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</si>
  <si>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</si>
  <si>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</si>
  <si>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</si>
  <si>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</si>
  <si>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</si>
  <si>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</si>
  <si>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</si>
  <si>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</si>
  <si>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</si>
  <si>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</si>
  <si>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</si>
  <si>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</si>
  <si>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</si>
  <si>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</si>
  <si>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</si>
  <si>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</si>
  <si>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</si>
  <si>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</si>
  <si>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</si>
  <si>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</si>
  <si>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</si>
  <si>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</si>
  <si>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</si>
  <si>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</si>
  <si>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</si>
  <si>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</si>
  <si>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</si>
  <si>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</si>
  <si>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</si>
  <si>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</si>
  <si>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</si>
  <si>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</si>
  <si>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</si>
  <si>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</si>
  <si>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</si>
  <si>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</si>
  <si>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</si>
  <si>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</si>
  <si>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</si>
  <si>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</si>
  <si>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</si>
  <si>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</si>
  <si>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</si>
  <si>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</si>
  <si>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</si>
  <si>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</si>
  <si>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</si>
  <si>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</si>
  <si>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</si>
  <si>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</si>
  <si>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</si>
  <si>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</si>
  <si>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</si>
  <si>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</si>
  <si>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</si>
  <si>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</si>
  <si>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</si>
  <si>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</si>
  <si>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</si>
  <si>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</si>
  <si>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</si>
  <si>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</si>
  <si>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</si>
  <si>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</si>
  <si>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</si>
  <si>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</si>
  <si>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</si>
  <si>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</si>
  <si>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</si>
  <si>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</si>
  <si>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</si>
  <si>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</si>
  <si>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</si>
  <si>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</si>
  <si>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</si>
  <si>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</si>
  <si>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</si>
  <si>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</si>
  <si>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</si>
  <si>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</si>
  <si>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</si>
  <si>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</si>
  <si>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</si>
  <si>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</si>
  <si>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</si>
  <si>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</si>
  <si>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</si>
  <si>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</si>
  <si>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</si>
  <si>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</si>
  <si>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</si>
  <si>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</si>
  <si>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</si>
  <si>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</si>
  <si>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</si>
  <si>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</si>
  <si>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</si>
  <si>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</si>
  <si>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</si>
  <si>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</si>
  <si>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</si>
  <si>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</si>
  <si>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</si>
  <si>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</si>
  <si>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</si>
  <si>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</si>
  <si>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</si>
  <si>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</si>
  <si>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</si>
  <si>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</si>
  <si>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</si>
  <si>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</si>
  <si>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</si>
  <si>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</si>
  <si>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</si>
  <si>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</si>
  <si>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</si>
  <si>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</si>
  <si>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</si>
  <si>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</si>
  <si>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</si>
  <si>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</si>
  <si>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</si>
  <si>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</si>
  <si>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</si>
  <si>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</si>
  <si>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</si>
  <si>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</si>
  <si>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</si>
  <si>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</si>
  <si>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</si>
  <si>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</si>
  <si>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</si>
  <si>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</si>
  <si>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</si>
  <si>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</si>
  <si>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</si>
  <si>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</si>
  <si>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</si>
  <si>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</si>
  <si>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</si>
  <si>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</si>
  <si>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</si>
  <si>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</si>
  <si>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</si>
  <si>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</si>
  <si>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</si>
  <si>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</si>
  <si>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</si>
  <si>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</si>
  <si>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</si>
  <si>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</si>
  <si>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</si>
  <si>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</si>
  <si>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</si>
  <si>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</si>
  <si>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</si>
  <si>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</si>
  <si>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</si>
  <si>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</si>
  <si>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</si>
  <si>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</si>
  <si>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</si>
  <si>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</si>
  <si>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</si>
  <si>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</si>
  <si>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</si>
  <si>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</si>
  <si>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</si>
  <si>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</si>
  <si>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</si>
  <si>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</si>
  <si>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</si>
  <si>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</si>
  <si>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</si>
  <si>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</si>
  <si>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</si>
  <si>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</si>
  <si>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</si>
  <si>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</si>
  <si>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</si>
  <si>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</si>
  <si>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</si>
  <si>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</si>
  <si>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</si>
  <si>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</si>
  <si>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</si>
  <si>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</si>
  <si>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</si>
  <si>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</si>
  <si>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</si>
  <si>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</si>
  <si>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</si>
  <si>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</si>
  <si>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</si>
  <si>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</si>
  <si>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</si>
  <si>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</si>
  <si>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</si>
  <si>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</si>
  <si>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</si>
  <si>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</si>
  <si>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</si>
  <si>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</si>
  <si>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</si>
  <si>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</si>
  <si>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</si>
  <si>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</si>
  <si>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</si>
  <si>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</si>
  <si>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</si>
  <si>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</si>
  <si>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</si>
  <si>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</si>
  <si>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</si>
  <si>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</si>
  <si>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</si>
  <si>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</si>
  <si>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</si>
  <si>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</si>
  <si>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</si>
  <si>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</si>
  <si>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</si>
  <si>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</si>
  <si>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</si>
  <si>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</si>
  <si>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</si>
  <si>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</si>
  <si>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</si>
  <si>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</si>
  <si>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</si>
  <si>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</si>
  <si>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</si>
  <si>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</si>
  <si>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</si>
  <si>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</si>
  <si>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</si>
  <si>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</si>
  <si>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</si>
  <si>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</si>
  <si>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</si>
  <si>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</si>
  <si>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</si>
  <si>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</si>
  <si>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</si>
  <si>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</si>
  <si>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</si>
  <si>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</si>
  <si>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</si>
  <si>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</si>
  <si>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</si>
  <si>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</si>
  <si>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</si>
  <si>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</si>
  <si>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</si>
  <si>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</si>
  <si>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</si>
  <si>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</si>
  <si>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</si>
  <si>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</si>
  <si>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</si>
  <si>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</si>
  <si>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</si>
  <si>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</si>
  <si>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</si>
  <si>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</si>
  <si>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</si>
  <si>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</si>
  <si>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</si>
  <si>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</si>
  <si>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</si>
  <si>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</si>
  <si>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</si>
  <si>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</si>
  <si>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</si>
  <si>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</si>
  <si>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</si>
  <si>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</si>
  <si>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</si>
  <si>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</si>
  <si>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</si>
  <si>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</si>
  <si>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</si>
  <si>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</si>
  <si>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</si>
  <si>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</si>
  <si>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</si>
  <si>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</si>
  <si>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</si>
  <si>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</si>
  <si>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</si>
  <si>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</si>
  <si>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</si>
  <si>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</si>
  <si>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</si>
  <si>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</si>
  <si>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</si>
  <si>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</si>
  <si>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</si>
  <si>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</si>
  <si>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</si>
  <si>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</si>
  <si>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</si>
  <si>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</si>
  <si>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</si>
  <si>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</si>
  <si>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</si>
  <si>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</si>
  <si>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</si>
  <si>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</si>
  <si>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</si>
  <si>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</si>
  <si>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</si>
  <si>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</si>
  <si>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</si>
  <si>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</si>
  <si>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</si>
  <si>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</si>
  <si>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</si>
  <si>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</si>
  <si>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</si>
  <si>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</si>
  <si>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</si>
  <si>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</si>
  <si>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</si>
  <si>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</si>
  <si>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</si>
  <si>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</si>
  <si>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</si>
  <si>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</si>
  <si>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</si>
  <si>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</si>
  <si>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</si>
  <si>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</si>
  <si>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</si>
  <si>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</si>
  <si>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</si>
  <si>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</si>
  <si>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</si>
  <si>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</si>
  <si>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</si>
  <si>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</si>
  <si>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</si>
  <si>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</si>
  <si>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</si>
  <si>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</si>
  <si>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</si>
  <si>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</si>
  <si>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</si>
  <si>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</si>
  <si>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</si>
  <si>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</si>
  <si>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</si>
  <si>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</si>
  <si>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</si>
  <si>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</si>
  <si>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</si>
  <si>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</si>
  <si>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</si>
  <si>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</si>
  <si>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</si>
  <si>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</si>
  <si>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</si>
  <si>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</si>
  <si>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</si>
  <si>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</si>
  <si>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</si>
  <si>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</si>
  <si>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</si>
  <si>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</si>
  <si>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</si>
  <si>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</si>
  <si>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</si>
  <si>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</si>
  <si>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</si>
  <si>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</si>
  <si>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</si>
  <si>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</si>
  <si>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</si>
  <si>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</si>
  <si>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</si>
  <si>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</si>
  <si>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</si>
  <si>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</si>
  <si>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</si>
  <si>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</si>
  <si>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</si>
  <si>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</si>
  <si>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</si>
  <si>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</si>
  <si>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</si>
  <si>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</si>
  <si>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</si>
  <si>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</si>
  <si>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</si>
  <si>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</si>
  <si>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</si>
  <si>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</si>
  <si>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</si>
  <si>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</si>
  <si>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</si>
  <si>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</si>
  <si>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</si>
  <si>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</si>
  <si>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</si>
  <si>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</si>
  <si>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</si>
  <si>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</si>
  <si>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</si>
  <si>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</si>
  <si>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</si>
  <si>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</si>
  <si>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</si>
  <si>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</si>
  <si>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</si>
  <si>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</si>
  <si>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</si>
  <si>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</si>
  <si>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</si>
  <si>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</si>
  <si>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</si>
  <si>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</si>
  <si>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</si>
  <si>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</si>
  <si>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</si>
  <si>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</si>
  <si>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</si>
  <si>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</si>
  <si>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</si>
  <si>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</si>
  <si>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</si>
  <si>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</si>
  <si>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</si>
  <si>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</si>
  <si>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</si>
  <si>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</si>
  <si>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</si>
  <si>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</si>
  <si>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</si>
  <si>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</si>
  <si>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</si>
  <si>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</si>
  <si>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</si>
  <si>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</si>
  <si>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</si>
  <si>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</si>
  <si>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</si>
  <si>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</si>
  <si>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</si>
  <si>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</si>
  <si>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</si>
  <si>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</si>
  <si>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</si>
  <si>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</si>
  <si>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</si>
  <si>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</si>
  <si>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</si>
  <si>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</si>
  <si>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</si>
  <si>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</si>
  <si>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</si>
  <si>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</si>
  <si>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</si>
  <si>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</si>
  <si>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</si>
  <si>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</si>
  <si>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</si>
  <si>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</si>
  <si>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</si>
  <si>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</si>
  <si>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</si>
  <si>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</si>
  <si>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</si>
  <si>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</si>
  <si>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</si>
  <si>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</si>
  <si>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</si>
  <si>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</si>
  <si>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</si>
  <si>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</si>
  <si>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</si>
  <si>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</si>
  <si>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</si>
  <si>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</si>
  <si>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</si>
  <si>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</si>
  <si>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</si>
  <si>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</si>
  <si>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</si>
  <si>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</si>
  <si>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</si>
  <si>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</si>
  <si>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</si>
  <si>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</si>
  <si>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</si>
  <si>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</si>
  <si>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</si>
  <si>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</si>
  <si>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</si>
  <si>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</si>
  <si>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</si>
  <si>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</si>
  <si>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</si>
  <si>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</si>
  <si>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</si>
  <si>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</si>
  <si>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</si>
  <si>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</si>
  <si>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</si>
  <si>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</si>
  <si>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</si>
  <si>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</si>
  <si>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</si>
  <si>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</si>
  <si>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</si>
  <si>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</si>
  <si>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</si>
  <si>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</si>
  <si>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</si>
  <si>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</si>
  <si>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</si>
  <si>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</si>
  <si>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</si>
  <si>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</si>
  <si>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</si>
  <si>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</si>
  <si>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</si>
  <si>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</si>
  <si>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</si>
  <si>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</si>
  <si>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</si>
  <si>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</si>
  <si>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</si>
  <si>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</si>
  <si>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</si>
  <si>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</si>
  <si>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</si>
  <si>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</si>
  <si>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</si>
  <si>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</si>
  <si>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</si>
  <si>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</si>
  <si>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</si>
  <si>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</si>
  <si>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</si>
  <si>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</si>
  <si>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</si>
  <si>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</si>
  <si>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</si>
  <si>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</si>
  <si>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</si>
  <si>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</si>
  <si>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</si>
  <si>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</si>
  <si>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</si>
  <si>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</si>
  <si>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</si>
  <si>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</si>
  <si>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</si>
  <si>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</si>
  <si>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</si>
  <si>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</si>
  <si>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</si>
  <si>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</si>
  <si>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</si>
  <si>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</si>
  <si>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</si>
  <si>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</si>
  <si>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</si>
  <si>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</si>
  <si>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</si>
  <si>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</si>
  <si>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</si>
  <si>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</si>
  <si>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</si>
  <si>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</si>
  <si>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</si>
  <si>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</si>
  <si>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</si>
  <si>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</si>
  <si>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</si>
  <si>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</si>
  <si>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</si>
  <si>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</si>
  <si>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</si>
  <si>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</si>
  <si>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</si>
  <si>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</si>
  <si>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</si>
  <si>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</si>
  <si>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</si>
  <si>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</si>
  <si>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</si>
  <si>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</si>
  <si>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</si>
  <si>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</si>
  <si>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</si>
  <si>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</si>
  <si>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</si>
  <si>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</si>
  <si>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</si>
  <si>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</si>
  <si>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</si>
  <si>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</si>
  <si>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</si>
  <si>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</si>
  <si>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</si>
  <si>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</si>
  <si>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</si>
  <si>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</si>
  <si>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</si>
  <si>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</si>
  <si>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</si>
  <si>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</si>
  <si>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</si>
  <si>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</si>
  <si>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</si>
  <si>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</si>
  <si>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</si>
  <si>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</si>
  <si>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</si>
  <si>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</si>
  <si>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</si>
  <si>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</si>
  <si>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</si>
  <si>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</si>
  <si>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</si>
  <si>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</si>
  <si>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</si>
  <si>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</si>
  <si>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</si>
  <si>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</si>
  <si>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</si>
  <si>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</si>
  <si>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</si>
  <si>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</si>
  <si>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</si>
  <si>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</si>
  <si>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</si>
  <si>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</si>
  <si>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</si>
  <si>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</si>
  <si>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</si>
  <si>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</si>
  <si>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</si>
  <si>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</si>
  <si>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</si>
  <si>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</si>
  <si>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</si>
  <si>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</si>
  <si>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</si>
  <si>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</si>
  <si>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</si>
  <si>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</si>
  <si>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</si>
  <si>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</si>
  <si>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</si>
  <si>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</si>
  <si>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</si>
  <si>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</si>
  <si>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</si>
  <si>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</si>
  <si>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</si>
  <si>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</si>
  <si>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</si>
  <si>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</si>
  <si>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</si>
  <si>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</si>
  <si>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</si>
  <si>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</si>
  <si>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</si>
  <si>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</si>
  <si>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</si>
  <si>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</si>
  <si>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</si>
  <si>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</si>
  <si>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</si>
  <si>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</si>
  <si>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</si>
  <si>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</si>
  <si>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</si>
  <si>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</si>
  <si>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</si>
  <si>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</si>
  <si>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</si>
  <si>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</si>
  <si>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</si>
  <si>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</si>
  <si>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</si>
  <si>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</si>
  <si>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</si>
  <si>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</si>
  <si>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</si>
  <si>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</si>
  <si>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</si>
  <si>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</si>
  <si>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</si>
  <si>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</si>
  <si>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</si>
  <si>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</si>
  <si>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</si>
  <si>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</si>
  <si>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</si>
  <si>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</si>
  <si>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</si>
  <si>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</si>
  <si>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</si>
  <si>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</si>
  <si>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</si>
  <si>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</si>
  <si>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</si>
  <si>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</si>
  <si>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</si>
  <si>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</si>
  <si>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</si>
  <si>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</si>
  <si>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</si>
  <si>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</si>
  <si>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</si>
  <si>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</si>
  <si>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</si>
  <si>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</si>
  <si>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</si>
  <si>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</si>
  <si>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</si>
  <si>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</si>
  <si>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</si>
  <si>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</si>
  <si>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</si>
  <si>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</si>
  <si>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</si>
  <si>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</si>
  <si>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</si>
  <si>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</si>
  <si>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</si>
  <si>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</si>
  <si>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</si>
  <si>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</si>
  <si>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</si>
  <si>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</si>
  <si>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</si>
  <si>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</si>
  <si>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</si>
  <si>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</si>
  <si>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</si>
  <si>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</si>
  <si>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</si>
  <si>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</si>
  <si>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</si>
  <si>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</si>
  <si>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</si>
  <si>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</si>
  <si>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</si>
  <si>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</si>
  <si>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</si>
  <si>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</si>
  <si>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</si>
  <si>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</si>
  <si>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</si>
  <si>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</si>
  <si>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</si>
  <si>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</si>
  <si>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</si>
  <si>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</si>
  <si>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</si>
  <si>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</si>
  <si>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</si>
  <si>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</si>
  <si>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</si>
  <si>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</si>
  <si>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</si>
  <si>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</si>
  <si>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</si>
  <si>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</si>
  <si>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</si>
  <si>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</si>
  <si>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</si>
  <si>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</si>
  <si>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</si>
  <si>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</si>
  <si>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</si>
  <si>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</si>
  <si>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</si>
  <si>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</si>
  <si>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</si>
  <si>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</si>
  <si>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</si>
  <si>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</si>
  <si>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</si>
  <si>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</si>
  <si>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</si>
  <si>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</si>
  <si>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</si>
  <si>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</si>
  <si>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</si>
  <si>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</si>
  <si>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</si>
  <si>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</si>
  <si>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</si>
  <si>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</si>
  <si>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</si>
  <si>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</si>
  <si>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</si>
  <si>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</si>
  <si>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</si>
  <si>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</si>
  <si>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</si>
  <si>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</si>
  <si>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</si>
  <si>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</si>
  <si>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</si>
  <si>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</si>
  <si>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</si>
  <si>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</si>
  <si>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</si>
  <si>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</si>
  <si>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</si>
  <si>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</si>
  <si>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</si>
  <si>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</si>
  <si>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</si>
  <si>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</si>
  <si>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</si>
  <si>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</si>
  <si>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</si>
  <si>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</si>
  <si>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</si>
  <si>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</si>
  <si>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</si>
  <si>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</si>
  <si>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</si>
  <si>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</si>
  <si>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</si>
  <si>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</si>
  <si>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</si>
  <si>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</si>
  <si>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</si>
  <si>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</si>
  <si>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</si>
  <si>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</si>
  <si>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</si>
  <si>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</si>
  <si>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</si>
  <si>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</si>
  <si>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</si>
  <si>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</si>
  <si>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</si>
  <si>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</si>
  <si>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</si>
  <si>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</si>
  <si>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</si>
  <si>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</si>
  <si>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</si>
  <si>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</si>
  <si>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</si>
  <si>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</si>
  <si>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</si>
  <si>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</si>
  <si>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</si>
  <si>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</si>
  <si>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</si>
  <si>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</si>
  <si>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</si>
  <si>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</si>
  <si>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</si>
  <si>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</si>
  <si>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</si>
  <si>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</si>
  <si>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</si>
  <si>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</si>
  <si>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</si>
  <si>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</si>
  <si>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</si>
  <si>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</si>
  <si>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</si>
  <si>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</si>
  <si>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</si>
  <si>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</si>
  <si>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</si>
  <si>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</si>
  <si>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</si>
  <si>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</si>
  <si>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</si>
  <si>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</si>
  <si>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</si>
  <si>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</si>
  <si>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</si>
  <si>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</si>
  <si>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</si>
  <si>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</si>
  <si>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</si>
  <si>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</si>
  <si>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</si>
  <si>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</si>
  <si>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</si>
  <si>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</si>
  <si>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</si>
  <si>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</si>
  <si>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</si>
  <si>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</si>
  <si>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</si>
  <si>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</si>
  <si>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</si>
  <si>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</si>
  <si>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</si>
  <si>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</si>
  <si>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</si>
  <si>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</si>
  <si>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</si>
  <si>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</si>
  <si>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</si>
  <si>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</si>
  <si>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</si>
  <si>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</si>
  <si>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</si>
  <si>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</si>
  <si>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</si>
  <si>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</si>
  <si>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</si>
  <si>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</si>
  <si>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</si>
  <si>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</si>
  <si>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</si>
  <si>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</si>
  <si>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</si>
  <si>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</si>
  <si>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</si>
  <si>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</si>
  <si>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</si>
  <si>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</si>
  <si>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</si>
  <si>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</si>
  <si>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</si>
  <si>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</si>
  <si>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</si>
  <si>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</si>
  <si>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</si>
  <si>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</si>
  <si>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</si>
  <si>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</si>
  <si>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</si>
  <si>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</si>
  <si>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</si>
  <si>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</si>
  <si>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</si>
  <si>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</si>
  <si>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</si>
  <si>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</si>
  <si>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</si>
  <si>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</si>
  <si>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</si>
  <si>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</si>
  <si>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</si>
  <si>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</si>
  <si>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</si>
  <si>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</si>
  <si>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</si>
  <si>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</si>
  <si>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</si>
  <si>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</si>
  <si>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</si>
  <si>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</si>
  <si>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</si>
  <si>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</si>
  <si>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</si>
  <si>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</si>
  <si>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</si>
  <si>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</si>
  <si>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</si>
  <si>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</si>
  <si>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</si>
  <si>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</si>
  <si>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</si>
  <si>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</si>
  <si>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</si>
  <si>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</si>
  <si>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</si>
  <si>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</si>
  <si>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</si>
  <si>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</si>
  <si>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</si>
  <si>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</si>
  <si>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</si>
  <si>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</si>
  <si>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</si>
  <si>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</si>
  <si>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</si>
  <si>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</si>
  <si>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</si>
  <si>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</si>
  <si>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</si>
  <si>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</si>
  <si>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</si>
  <si>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</si>
  <si>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</si>
  <si>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</si>
  <si>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</si>
  <si>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</si>
  <si>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</si>
  <si>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</si>
  <si>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</si>
  <si>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</si>
  <si>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</si>
  <si>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</si>
  <si>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</si>
  <si>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</si>
  <si>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</si>
  <si>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</si>
  <si>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</si>
  <si>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</si>
  <si>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</si>
  <si>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</si>
  <si>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</si>
  <si>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</si>
  <si>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</si>
  <si>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</si>
  <si>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</si>
  <si>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</si>
  <si>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</si>
  <si>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</si>
  <si>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</si>
  <si>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</si>
  <si>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</si>
  <si>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</si>
  <si>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</si>
  <si>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</si>
  <si>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</si>
  <si>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</si>
  <si>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</si>
  <si>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</si>
  <si>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</si>
  <si>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</si>
  <si>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</si>
  <si>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</si>
  <si>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</si>
  <si>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</si>
  <si>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</si>
  <si>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</si>
  <si>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</si>
  <si>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</si>
  <si>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</si>
  <si>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</si>
  <si>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</si>
  <si>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</si>
  <si>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</si>
  <si>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</si>
  <si>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</si>
  <si>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</si>
  <si>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</si>
  <si>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</si>
  <si>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</si>
  <si>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</si>
  <si>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</si>
  <si>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</si>
  <si>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</si>
  <si>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</si>
  <si>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</si>
  <si>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</si>
  <si>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</si>
  <si>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</si>
  <si>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</si>
  <si>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</si>
  <si>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</si>
  <si>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</si>
  <si>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</si>
  <si>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</si>
  <si>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</si>
  <si>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</si>
  <si>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</si>
  <si>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</si>
  <si>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</si>
  <si>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</si>
  <si>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</si>
  <si>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</si>
  <si>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</si>
  <si>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</si>
  <si>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</si>
  <si>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</si>
  <si>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</si>
  <si>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</si>
  <si>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</si>
  <si>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</si>
  <si>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</si>
  <si>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</si>
  <si>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</si>
  <si>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</si>
  <si>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</si>
  <si>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</si>
  <si>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</si>
  <si>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</si>
  <si>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</si>
  <si>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</si>
  <si>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</si>
  <si>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</si>
  <si>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</si>
  <si>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</si>
  <si>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</si>
  <si>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</si>
  <si>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</si>
  <si>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</si>
  <si>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</si>
  <si>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</si>
  <si>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</si>
  <si>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</si>
  <si>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</si>
  <si>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</si>
  <si>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</si>
  <si>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</si>
  <si>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</si>
  <si>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</si>
  <si>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</si>
  <si>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</si>
  <si>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</si>
  <si>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</si>
  <si>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</si>
  <si>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</si>
  <si>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</si>
  <si>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</si>
  <si>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</si>
  <si>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</si>
  <si>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</si>
  <si>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</si>
  <si>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</si>
  <si>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</si>
  <si>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</si>
  <si>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</si>
  <si>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</si>
  <si>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</si>
  <si>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</si>
  <si>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</si>
  <si>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</si>
  <si>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</si>
  <si>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</si>
  <si>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</si>
  <si>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</si>
  <si>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</si>
  <si>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</si>
  <si>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</si>
  <si>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</si>
  <si>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</si>
  <si>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</si>
  <si>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</si>
  <si>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</si>
  <si>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</si>
  <si>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</si>
  <si>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</si>
  <si>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</si>
  <si>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</si>
  <si>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</si>
  <si>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</si>
  <si>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</si>
  <si>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</si>
  <si>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</si>
  <si>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</si>
  <si>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</si>
  <si>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</si>
  <si>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</si>
  <si>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</si>
  <si>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</si>
  <si>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</si>
  <si>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</si>
  <si>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</si>
  <si>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</si>
  <si>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</si>
  <si>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</si>
  <si>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</si>
  <si>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</si>
  <si>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</si>
  <si>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</si>
  <si>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</si>
  <si>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</si>
  <si>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</si>
  <si>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</si>
  <si>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</si>
  <si>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</si>
  <si>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</si>
  <si>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</si>
  <si>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</si>
  <si>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</si>
  <si>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</si>
  <si>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</si>
  <si>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</si>
  <si>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</si>
  <si>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</si>
  <si>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</si>
  <si>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</si>
  <si>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</si>
  <si>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</si>
  <si>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</si>
  <si>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</si>
  <si>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</si>
  <si>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</si>
  <si>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</si>
  <si>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</si>
  <si>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</si>
  <si>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</si>
  <si>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</si>
  <si>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</si>
  <si>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</si>
  <si>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</si>
  <si>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</si>
  <si>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</si>
  <si>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</si>
  <si>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</si>
  <si>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</si>
  <si>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</si>
  <si>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</si>
  <si>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</si>
  <si>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</si>
  <si>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</si>
  <si>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</si>
  <si>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</si>
  <si>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</si>
  <si>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</si>
  <si>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</si>
  <si>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</si>
  <si>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</si>
  <si>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</si>
  <si>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</si>
  <si>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</si>
  <si>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</si>
  <si>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</si>
  <si>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</si>
  <si>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</si>
  <si>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</si>
  <si>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</si>
  <si>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</si>
  <si>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</si>
  <si>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</si>
  <si>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</si>
  <si>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</si>
  <si>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</si>
  <si>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</si>
  <si>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</si>
  <si>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</si>
  <si>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</si>
  <si>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</si>
  <si>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</si>
  <si>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</si>
  <si>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</si>
  <si>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</si>
  <si>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</si>
  <si>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</si>
  <si>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</si>
  <si>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</si>
  <si>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</si>
  <si>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</si>
  <si>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</si>
  <si>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</si>
  <si>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</si>
  <si>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</si>
  <si>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</si>
  <si>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</si>
  <si>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</si>
  <si>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</si>
  <si>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</si>
  <si>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</si>
  <si>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</si>
  <si>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</si>
  <si>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</si>
  <si>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</si>
  <si>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</si>
  <si>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</si>
  <si>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</si>
  <si>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</si>
  <si>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</si>
  <si>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</si>
  <si>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</si>
  <si>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</si>
  <si>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</si>
  <si>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</si>
  <si>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</si>
  <si>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</si>
  <si>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</si>
  <si>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</si>
  <si>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</si>
  <si>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</si>
  <si>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</si>
  <si>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</si>
  <si>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</si>
  <si>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</si>
  <si>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</si>
  <si>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</si>
  <si>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</si>
  <si>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</si>
  <si>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</si>
  <si>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</si>
  <si>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</si>
  <si>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</si>
  <si>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</si>
  <si>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</si>
  <si>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</si>
  <si>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</si>
  <si>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</si>
  <si>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</si>
  <si>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</si>
  <si>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</si>
  <si>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</si>
  <si>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</si>
  <si>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</si>
  <si>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</si>
  <si>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</si>
  <si>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</si>
  <si>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</si>
  <si>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</si>
  <si>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</si>
  <si>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</si>
  <si>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</si>
  <si>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</si>
  <si>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</si>
  <si>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</si>
  <si>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</si>
  <si>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</si>
  <si>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</si>
  <si>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</si>
  <si>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</si>
  <si>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</si>
  <si>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</si>
  <si>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</si>
  <si>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</si>
  <si>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</si>
  <si>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</si>
  <si>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</si>
  <si>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</si>
  <si>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</si>
  <si>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</si>
  <si>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</si>
  <si>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</si>
  <si>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</si>
  <si>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</si>
  <si>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</si>
  <si>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</si>
  <si>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</si>
  <si>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</si>
  <si>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</si>
  <si>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</si>
  <si>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</si>
  <si>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</si>
  <si>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</si>
  <si>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</si>
  <si>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</si>
  <si>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</si>
  <si>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</si>
  <si>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</si>
  <si>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</si>
  <si>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</si>
  <si>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</si>
  <si>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</si>
  <si>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</si>
  <si>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</si>
  <si>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</si>
  <si>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</si>
  <si>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</si>
  <si>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</si>
  <si>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</si>
  <si>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</si>
  <si>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</si>
  <si>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</si>
  <si>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</si>
  <si>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</si>
  <si>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</si>
  <si>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</si>
  <si>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</si>
  <si>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</si>
  <si>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</si>
  <si>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</si>
  <si>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</si>
  <si>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</si>
  <si>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</si>
  <si>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</si>
  <si>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</si>
  <si>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</si>
  <si>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</si>
  <si>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</si>
  <si>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</si>
  <si>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</si>
  <si>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</si>
  <si>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</si>
  <si>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</si>
  <si>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</si>
  <si>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</si>
  <si>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</si>
  <si>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</si>
  <si>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</si>
  <si>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</si>
  <si>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</si>
  <si>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</si>
  <si>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</si>
  <si>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</si>
  <si>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</si>
  <si>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</si>
  <si>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</si>
  <si>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</si>
  <si>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</si>
  <si>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</si>
  <si>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</si>
  <si>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</si>
  <si>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</si>
  <si>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</si>
  <si>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</si>
  <si>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</si>
  <si>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</si>
  <si>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</si>
  <si>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</si>
  <si>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</si>
  <si>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</si>
  <si>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</si>
  <si>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</si>
  <si>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</si>
  <si>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</si>
  <si>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</si>
  <si>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</si>
  <si>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</si>
  <si>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</si>
  <si>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</si>
  <si>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</si>
  <si>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</si>
  <si>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</si>
  <si>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</si>
  <si>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</si>
  <si>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</si>
  <si>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</si>
  <si>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</si>
  <si>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</si>
  <si>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</si>
  <si>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</si>
  <si>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</si>
  <si>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</si>
  <si>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</si>
  <si>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</si>
  <si>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</si>
  <si>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</si>
  <si>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</si>
  <si>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</si>
  <si>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</si>
  <si>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</si>
  <si>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</si>
  <si>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</si>
  <si>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</si>
  <si>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</si>
  <si>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</si>
  <si>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</si>
  <si>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</si>
  <si>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</si>
  <si>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</si>
  <si>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</si>
  <si>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</si>
  <si>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</si>
  <si>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</si>
  <si>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</si>
  <si>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</si>
  <si>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</si>
  <si>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</si>
  <si>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</si>
  <si>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</si>
  <si>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</si>
  <si>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</si>
  <si>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</si>
  <si>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</si>
  <si>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</si>
  <si>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</si>
  <si>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</si>
  <si>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</si>
  <si>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</si>
  <si>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</si>
  <si>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</si>
  <si>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</si>
  <si>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</si>
  <si>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</si>
  <si>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</si>
  <si>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</si>
  <si>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</si>
  <si>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</si>
  <si>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</si>
  <si>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</si>
  <si>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</si>
  <si>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</si>
  <si>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</si>
  <si>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</si>
  <si>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</si>
  <si>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</si>
  <si>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</si>
  <si>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</si>
  <si>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</si>
  <si>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</si>
  <si>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</si>
  <si>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</si>
  <si>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</si>
  <si>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</si>
  <si>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</si>
  <si>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</si>
  <si>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</si>
  <si>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</si>
  <si>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</si>
  <si>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</si>
  <si>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</si>
  <si>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</si>
  <si>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</si>
  <si>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</si>
  <si>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</si>
  <si>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</si>
  <si>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</si>
  <si>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</si>
  <si>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</si>
  <si>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</si>
  <si>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</si>
  <si>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</si>
  <si>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</si>
  <si>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</si>
  <si>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</si>
  <si>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</si>
  <si>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</si>
  <si>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</si>
  <si>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</si>
  <si>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</si>
  <si>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</si>
  <si>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</si>
  <si>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</si>
  <si>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</si>
  <si>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</si>
  <si>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</si>
  <si>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</si>
  <si>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</si>
  <si>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</si>
  <si>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</si>
  <si>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</si>
  <si>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</si>
  <si>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</si>
  <si>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</si>
  <si>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</si>
  <si>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</si>
  <si>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</si>
  <si>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</si>
  <si>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</si>
  <si>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</si>
  <si>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</si>
  <si>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</si>
  <si>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</si>
  <si>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</si>
  <si>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</si>
  <si>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</si>
  <si>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</si>
  <si>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</si>
  <si>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</si>
  <si>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</si>
  <si>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</si>
  <si>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</si>
  <si>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</si>
  <si>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</si>
  <si>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</si>
  <si>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</si>
  <si>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</si>
  <si>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</si>
  <si>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</si>
  <si>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</si>
  <si>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</si>
  <si>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</si>
  <si>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</si>
  <si>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</si>
  <si>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</si>
  <si>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</si>
  <si>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</si>
  <si>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</si>
  <si>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</si>
  <si>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</si>
  <si>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</si>
  <si>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</si>
  <si>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</si>
  <si>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</si>
  <si>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</si>
  <si>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</si>
  <si>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</si>
  <si>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</si>
  <si>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</si>
  <si>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</si>
  <si>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</si>
  <si>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</si>
  <si>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</si>
  <si>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</si>
  <si>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</si>
  <si>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</si>
  <si>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</si>
  <si>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</si>
  <si>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</si>
  <si>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</si>
  <si>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</si>
  <si>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</si>
  <si>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</si>
  <si>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</si>
  <si>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</si>
  <si>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</si>
  <si>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</si>
  <si>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</si>
  <si>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</si>
  <si>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</si>
  <si>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</si>
  <si>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</si>
  <si>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</si>
  <si>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</si>
  <si>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</si>
  <si>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</si>
  <si>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</si>
  <si>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</si>
  <si>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</si>
  <si>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</si>
  <si>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</si>
  <si>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</si>
  <si>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</si>
  <si>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</si>
  <si>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</si>
  <si>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</si>
  <si>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</si>
  <si>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</si>
  <si>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</si>
  <si>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</si>
  <si>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</si>
  <si>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</si>
  <si>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</si>
  <si>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</si>
  <si>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</si>
  <si>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</si>
  <si>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</si>
  <si>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</si>
  <si>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</si>
  <si>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</si>
  <si>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</si>
  <si>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</si>
  <si>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</si>
  <si>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</si>
  <si>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</si>
  <si>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</si>
  <si>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</si>
  <si>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</si>
  <si>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</si>
  <si>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</si>
  <si>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</si>
  <si>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</si>
  <si>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</si>
  <si>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</si>
  <si>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</si>
  <si>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</si>
  <si>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</si>
  <si>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</si>
  <si>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</si>
  <si>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</si>
  <si>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</si>
  <si>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</si>
  <si>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</si>
  <si>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</si>
  <si>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</si>
  <si>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</si>
  <si>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</si>
  <si>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</si>
  <si>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</si>
  <si>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</si>
  <si>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</si>
  <si>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</si>
  <si>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</si>
  <si>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</si>
  <si>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</si>
  <si>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</si>
  <si>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</si>
  <si>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</si>
  <si>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</si>
  <si>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</si>
  <si>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</si>
  <si>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</si>
  <si>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</si>
  <si>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</si>
  <si>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</si>
  <si>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</si>
  <si>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</si>
  <si>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</si>
  <si>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</si>
  <si>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</si>
  <si>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</si>
  <si>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</si>
  <si>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</si>
  <si>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</si>
  <si>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</si>
  <si>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</si>
  <si>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</si>
  <si>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</si>
  <si>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</si>
  <si>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</si>
  <si>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</si>
  <si>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</si>
  <si>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</si>
  <si>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</si>
  <si>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</si>
  <si>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</si>
  <si>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</si>
  <si>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</si>
  <si>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</si>
  <si>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</si>
  <si>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</si>
  <si>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</si>
  <si>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</si>
  <si>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</si>
  <si>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</si>
  <si>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</si>
  <si>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</si>
  <si>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</si>
  <si>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</si>
  <si>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</si>
  <si>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</si>
  <si>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</si>
  <si>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</si>
  <si>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</si>
  <si>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</si>
  <si>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</si>
  <si>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</si>
  <si>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</si>
  <si>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</si>
  <si>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</si>
  <si>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</si>
  <si>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</si>
  <si>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</si>
  <si>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</si>
  <si>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</si>
  <si>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</si>
  <si>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</si>
  <si>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</si>
  <si>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</si>
  <si>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</si>
  <si>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</si>
  <si>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</si>
  <si>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</si>
  <si>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</si>
  <si>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</si>
  <si>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</si>
  <si>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</si>
  <si>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</si>
  <si>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</si>
  <si>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</si>
  <si>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</si>
  <si>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</si>
  <si>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</si>
  <si>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</si>
  <si>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</si>
  <si>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</si>
  <si>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</si>
  <si>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</si>
  <si>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</si>
  <si>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</si>
  <si>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</si>
  <si>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</si>
  <si>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</si>
  <si>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</si>
  <si>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</si>
  <si>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</si>
  <si>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</si>
  <si>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</si>
  <si>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</si>
  <si>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</si>
  <si>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</si>
  <si>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</si>
  <si>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</si>
  <si>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</si>
  <si>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</si>
  <si>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</si>
  <si>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</si>
  <si>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</si>
  <si>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</si>
  <si>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</si>
  <si>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</si>
  <si>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</si>
  <si>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</si>
  <si>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</si>
  <si>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</si>
  <si>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</si>
  <si>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</si>
  <si>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</si>
  <si>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</si>
  <si>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</si>
  <si>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</si>
  <si>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</si>
  <si>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</si>
  <si>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</si>
  <si>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</si>
  <si>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</si>
  <si>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</si>
  <si>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</si>
  <si>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</si>
  <si>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</si>
  <si>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</si>
  <si>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</si>
  <si>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</si>
  <si>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</si>
  <si>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</si>
  <si>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</si>
  <si>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</si>
  <si>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</si>
  <si>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</si>
  <si>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</si>
  <si>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</si>
  <si>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</si>
  <si>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</si>
  <si>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</si>
  <si>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</si>
  <si>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</si>
  <si>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</si>
  <si>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</si>
  <si>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</si>
  <si>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</si>
  <si>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</si>
  <si>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</si>
  <si>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</si>
  <si>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</si>
  <si>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</si>
  <si>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</si>
  <si>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</si>
  <si>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</si>
  <si>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</si>
  <si>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</si>
  <si>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</si>
  <si>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</si>
  <si>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</si>
  <si>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</si>
  <si>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</si>
  <si>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</si>
  <si>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</si>
  <si>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</si>
  <si>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</si>
  <si>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</si>
  <si>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</si>
  <si>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</si>
  <si>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</si>
  <si>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</si>
  <si>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</si>
  <si>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</si>
  <si>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</si>
  <si>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</si>
  <si>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</si>
  <si>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</si>
  <si>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</si>
  <si>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</si>
  <si>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</si>
  <si>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</si>
  <si>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</si>
  <si>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</si>
  <si>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</si>
  <si>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</si>
  <si>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</si>
  <si>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</si>
  <si>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</si>
  <si>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</si>
  <si>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</si>
  <si>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</si>
  <si>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</si>
  <si>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</si>
  <si>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</si>
  <si>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</si>
  <si>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</si>
  <si>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</si>
  <si>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</si>
  <si>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</si>
  <si>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</si>
  <si>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</si>
  <si>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</si>
  <si>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</si>
  <si>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</si>
  <si>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</si>
  <si>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</si>
  <si>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</si>
  <si>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</si>
  <si>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</si>
  <si>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</si>
  <si>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</si>
  <si>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</si>
  <si>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</si>
  <si>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</si>
  <si>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</si>
  <si>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</si>
  <si>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</si>
  <si>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</si>
  <si>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</si>
  <si>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</si>
  <si>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</si>
  <si>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</si>
  <si>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</si>
  <si>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</si>
  <si>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</si>
  <si>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</si>
  <si>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</si>
  <si>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</si>
  <si>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</si>
  <si>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</si>
  <si>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</si>
  <si>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</si>
  <si>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</si>
  <si>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</si>
  <si>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</si>
  <si>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</si>
  <si>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</si>
  <si>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</si>
  <si>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</si>
  <si>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</si>
  <si>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</si>
  <si>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</si>
  <si>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</si>
  <si>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</si>
  <si>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</si>
  <si>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</si>
  <si>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</si>
  <si>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</si>
  <si>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</si>
  <si>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</si>
  <si>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</si>
  <si>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</si>
  <si>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</si>
  <si>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</si>
  <si>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</si>
  <si>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</si>
  <si>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</si>
  <si>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</si>
  <si>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</si>
  <si>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</si>
  <si>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</si>
  <si>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</si>
  <si>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</si>
  <si>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</si>
  <si>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</si>
  <si>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</si>
  <si>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</si>
  <si>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</si>
  <si>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</si>
  <si>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</si>
  <si>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</si>
  <si>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</si>
  <si>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</si>
  <si>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</si>
  <si>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</si>
  <si>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</si>
  <si>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</si>
  <si>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</si>
  <si>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</si>
  <si>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</si>
  <si>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</si>
  <si>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</si>
  <si>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</si>
  <si>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</si>
  <si>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</si>
  <si>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</si>
  <si>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</si>
  <si>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</si>
  <si>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</si>
  <si>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</si>
  <si>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</si>
  <si>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</si>
  <si>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</si>
  <si>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</si>
  <si>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</si>
  <si>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</si>
  <si>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</si>
  <si>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</si>
  <si>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</si>
  <si>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</si>
  <si>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</si>
  <si>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</si>
  <si>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</si>
  <si>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</si>
  <si>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</si>
  <si>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</si>
  <si>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</si>
  <si>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</si>
  <si>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</si>
  <si>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</si>
  <si>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</si>
  <si>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</si>
  <si>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</si>
  <si>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</si>
  <si>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</si>
  <si>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</si>
  <si>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</si>
  <si>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</si>
  <si>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</si>
  <si>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</si>
  <si>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</si>
  <si>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</si>
  <si>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</si>
  <si>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</si>
  <si>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</si>
  <si>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</si>
  <si>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</si>
  <si>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</si>
  <si>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</si>
  <si>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</si>
  <si>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</si>
  <si>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</si>
  <si>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</si>
  <si>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</si>
  <si>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</si>
  <si>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</si>
  <si>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</si>
  <si>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</si>
  <si>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</si>
  <si>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</si>
  <si>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</si>
  <si>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</si>
  <si>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</si>
  <si>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</si>
  <si>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</si>
  <si>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</si>
  <si>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</si>
  <si>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</si>
  <si>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</si>
  <si>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</si>
  <si>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</si>
  <si>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</si>
  <si>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</si>
  <si>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</si>
  <si>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</si>
  <si>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</si>
  <si>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</si>
  <si>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</si>
  <si>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</si>
  <si>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</si>
  <si>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</si>
  <si>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</si>
  <si>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</si>
  <si>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</si>
  <si>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</si>
  <si>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</si>
  <si>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</si>
  <si>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</si>
  <si>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</si>
  <si>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</si>
  <si>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</si>
  <si>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</si>
  <si>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</si>
  <si>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</si>
  <si>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</si>
  <si>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</si>
  <si>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</si>
  <si>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</si>
  <si>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</si>
  <si>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</si>
  <si>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</si>
  <si>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</si>
  <si>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</si>
  <si>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</si>
  <si>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</si>
  <si>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</si>
  <si>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</si>
  <si>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</si>
  <si>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</si>
  <si>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</si>
  <si>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</si>
  <si>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</si>
  <si>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</si>
  <si>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</si>
  <si>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</si>
  <si>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</si>
  <si>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</si>
  <si>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</si>
  <si>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</si>
  <si>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</si>
  <si>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</si>
  <si>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</si>
  <si>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</si>
  <si>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</si>
  <si>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</si>
  <si>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</si>
  <si>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</si>
  <si>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</si>
  <si>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</si>
  <si>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</si>
  <si>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</si>
  <si>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</si>
  <si>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</si>
  <si>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</si>
  <si>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</si>
  <si>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</si>
  <si>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</si>
  <si>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</si>
  <si>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</si>
  <si>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</si>
  <si>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</si>
  <si>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</si>
  <si>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</si>
  <si>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</si>
  <si>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</si>
  <si>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</si>
  <si>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</si>
  <si>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</si>
  <si>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</si>
  <si>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</si>
  <si>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</si>
  <si>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</si>
  <si>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</si>
  <si>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</si>
  <si>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</si>
  <si>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</si>
  <si>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</si>
  <si>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</si>
  <si>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</si>
  <si>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</si>
  <si>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</si>
  <si>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</si>
  <si>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</si>
  <si>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</si>
  <si>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</si>
  <si>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</si>
  <si>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</si>
  <si>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</si>
  <si>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</si>
  <si>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</si>
  <si>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</si>
  <si>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</si>
  <si>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</si>
  <si>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</si>
  <si>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</si>
  <si>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</si>
  <si>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</si>
  <si>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</si>
  <si>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</si>
  <si>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</si>
  <si>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</si>
  <si>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</si>
  <si>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</si>
  <si>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</si>
  <si>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</si>
  <si>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</si>
  <si>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</si>
  <si>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</si>
  <si>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</si>
  <si>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</si>
  <si>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</si>
  <si>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</si>
  <si>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</si>
  <si>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</si>
  <si>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</si>
  <si>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</si>
  <si>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</si>
  <si>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</si>
  <si>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</si>
  <si>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</si>
  <si>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</si>
  <si>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</si>
  <si>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</si>
  <si>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</si>
  <si>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</si>
  <si>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</si>
  <si>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</si>
  <si>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</si>
  <si>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</si>
  <si>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</si>
  <si>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</si>
  <si>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</si>
  <si>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</si>
  <si>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</si>
  <si>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</si>
  <si>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</si>
  <si>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</si>
  <si>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</si>
  <si>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</si>
  <si>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</si>
  <si>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</si>
  <si>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</si>
  <si>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</si>
  <si>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</si>
  <si>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</si>
  <si>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</si>
  <si>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</si>
  <si>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</si>
  <si>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</si>
  <si>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</si>
  <si>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</si>
  <si>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</si>
  <si>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</si>
  <si>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</si>
  <si>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</si>
  <si>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</si>
  <si>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</si>
  <si>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</si>
  <si>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</si>
  <si>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</si>
  <si>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</si>
  <si>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</si>
  <si>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</si>
  <si>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</si>
  <si>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</si>
  <si>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</si>
  <si>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</si>
  <si>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</si>
  <si>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</si>
  <si>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</si>
  <si>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</si>
  <si>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</si>
  <si>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</si>
  <si>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</si>
  <si>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</si>
  <si>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</si>
  <si>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</si>
  <si>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</si>
  <si>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</si>
  <si>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</si>
  <si>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</si>
  <si>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</si>
  <si>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</si>
  <si>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</si>
  <si>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</si>
  <si>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</si>
  <si>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</si>
  <si>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</si>
  <si>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</si>
  <si>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</si>
  <si>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</si>
  <si>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</si>
  <si>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</si>
  <si>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</si>
  <si>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</si>
  <si>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</si>
  <si>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</si>
  <si>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</si>
  <si>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</si>
  <si>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</si>
  <si>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</si>
  <si>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</si>
  <si>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</si>
  <si>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</si>
  <si>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</si>
  <si>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</si>
  <si>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</si>
  <si>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</si>
  <si>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</si>
  <si>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</si>
  <si>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</si>
  <si>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</si>
  <si>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</si>
  <si>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</si>
  <si>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</si>
  <si>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</si>
  <si>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</si>
  <si>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</si>
  <si>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</si>
  <si>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</si>
  <si>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</si>
  <si>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</si>
  <si>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</si>
  <si>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</si>
  <si>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</si>
  <si>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</si>
  <si>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</si>
  <si>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</si>
  <si>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</si>
  <si>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</si>
  <si>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</si>
  <si>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</si>
  <si>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</si>
  <si>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</si>
  <si>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</si>
  <si>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</si>
  <si>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</si>
  <si>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</si>
  <si>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</si>
  <si>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</si>
  <si>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</si>
  <si>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</si>
  <si>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</si>
  <si>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</si>
  <si>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</si>
  <si>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</si>
  <si>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</si>
  <si>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</si>
  <si>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</si>
  <si>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</si>
  <si>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</si>
  <si>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</si>
  <si>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</si>
  <si>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</si>
  <si>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</si>
  <si>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</si>
  <si>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</si>
  <si>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</si>
  <si>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</si>
  <si>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</si>
  <si>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</si>
  <si>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</si>
  <si>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</si>
  <si>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</si>
  <si>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</si>
  <si>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</si>
  <si>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</si>
  <si>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</si>
  <si>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</si>
  <si>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</si>
  <si>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</si>
  <si>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</si>
  <si>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</si>
  <si>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</si>
  <si>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</si>
  <si>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</si>
  <si>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</si>
  <si>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</si>
  <si>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</si>
  <si>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</si>
  <si>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</si>
  <si>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</si>
  <si>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</si>
  <si>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</si>
  <si>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</si>
  <si>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</si>
  <si>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</si>
  <si>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</si>
  <si>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</si>
  <si>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</si>
  <si>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</si>
  <si>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</si>
  <si>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</si>
  <si>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</si>
  <si>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</si>
  <si>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</si>
  <si>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</si>
  <si>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</si>
  <si>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</si>
  <si>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</si>
  <si>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</si>
  <si>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</si>
  <si>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</si>
  <si>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</si>
  <si>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</si>
  <si>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</si>
  <si>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</si>
  <si>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</si>
  <si>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</si>
  <si>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</si>
  <si>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</si>
  <si>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</si>
  <si>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</si>
  <si>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</si>
  <si>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</si>
  <si>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</si>
  <si>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</si>
  <si>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</si>
  <si>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</si>
  <si>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</si>
  <si>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</si>
  <si>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</si>
  <si>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</si>
  <si>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</si>
  <si>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</si>
  <si>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</si>
  <si>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</si>
  <si>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</si>
  <si>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</si>
  <si>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</si>
  <si>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</si>
  <si>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</si>
  <si>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</si>
  <si>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</si>
  <si>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</si>
  <si>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</si>
  <si>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</si>
  <si>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</si>
  <si>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</si>
  <si>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</si>
  <si>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</si>
  <si>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</si>
  <si>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</si>
  <si>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</si>
  <si>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</si>
  <si>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</si>
  <si>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</si>
  <si>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</si>
  <si>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</si>
  <si>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</si>
  <si>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</si>
  <si>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</si>
  <si>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</si>
  <si>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</si>
  <si>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</si>
  <si>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</si>
  <si>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</si>
  <si>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</si>
  <si>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</si>
  <si>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</si>
  <si>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</si>
  <si>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</si>
  <si>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</si>
  <si>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</si>
  <si>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</si>
  <si>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</si>
  <si>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</si>
  <si>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</si>
  <si>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</si>
  <si>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</si>
  <si>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</si>
  <si>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</si>
  <si>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</si>
  <si>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</si>
  <si>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</si>
  <si>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</si>
  <si>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</si>
  <si>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</si>
  <si>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</si>
  <si>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</si>
  <si>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</si>
  <si>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</si>
  <si>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</si>
  <si>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</si>
  <si>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</si>
  <si>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</si>
  <si>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</si>
  <si>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</si>
  <si>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</si>
  <si>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</si>
  <si>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</si>
  <si>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</si>
  <si>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</si>
  <si>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</si>
  <si>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</si>
  <si>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</si>
  <si>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</si>
  <si>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</si>
  <si>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</si>
  <si>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</si>
  <si>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</si>
  <si>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</si>
  <si>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</si>
  <si>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</si>
  <si>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</si>
  <si>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</si>
  <si>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</si>
  <si>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</si>
  <si>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</si>
  <si>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</si>
  <si>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</si>
  <si>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</si>
  <si>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</si>
  <si>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</si>
  <si>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</si>
  <si>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</si>
  <si>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</si>
  <si>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</si>
  <si>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</si>
  <si>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</si>
  <si>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</si>
  <si>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</si>
  <si>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</si>
  <si>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</si>
  <si>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</si>
  <si>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</si>
  <si>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</si>
  <si>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</si>
  <si>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</si>
  <si>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</si>
  <si>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</si>
  <si>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</si>
  <si>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</si>
  <si>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</si>
  <si>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</si>
  <si>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</si>
  <si>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</si>
  <si>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</si>
  <si>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</si>
  <si>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</si>
  <si>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</si>
  <si>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</si>
  <si>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</si>
  <si>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</si>
  <si>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</si>
  <si>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</si>
  <si>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</si>
  <si>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</si>
  <si>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</si>
  <si>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</si>
  <si>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</si>
  <si>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</si>
  <si>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</si>
  <si>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</si>
  <si>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</si>
  <si>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</si>
  <si>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</si>
  <si>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</si>
  <si>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</si>
  <si>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</si>
  <si>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</si>
  <si>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</si>
  <si>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</si>
  <si>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</si>
  <si>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</si>
  <si>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</si>
  <si>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</si>
  <si>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</si>
  <si>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</si>
  <si>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</si>
  <si>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</si>
  <si>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</si>
  <si>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</si>
  <si>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</si>
  <si>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</si>
  <si>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</si>
  <si>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</si>
  <si>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</si>
  <si>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</si>
  <si>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</si>
  <si>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</si>
  <si>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</si>
  <si>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</si>
  <si>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</si>
  <si>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</si>
  <si>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</si>
  <si>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</si>
  <si>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</si>
  <si>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</si>
  <si>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</si>
  <si>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</si>
  <si>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</si>
  <si>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</si>
  <si>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</si>
  <si>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</si>
  <si>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</si>
  <si>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</si>
  <si>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</si>
  <si>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</si>
  <si>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</si>
  <si>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</si>
  <si>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</si>
  <si>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</si>
  <si>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</si>
  <si>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</si>
  <si>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</si>
  <si>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</si>
  <si>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</si>
  <si>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</si>
  <si>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</si>
  <si>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</si>
  <si>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</si>
  <si>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</si>
  <si>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</si>
  <si>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</si>
  <si>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</si>
  <si>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</si>
  <si>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</si>
  <si>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</si>
  <si>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</si>
  <si>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</si>
  <si>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</si>
  <si>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</si>
  <si>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</si>
  <si>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</si>
  <si>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</si>
  <si>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</si>
  <si>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</si>
  <si>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</si>
  <si>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</si>
  <si>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</si>
  <si>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</si>
  <si>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</si>
  <si>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</si>
  <si>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</si>
  <si>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</si>
  <si>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</si>
  <si>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</si>
  <si>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</si>
  <si>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</si>
  <si>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</si>
  <si>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</si>
  <si>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</si>
  <si>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</si>
  <si>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</si>
  <si>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</si>
  <si>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</si>
  <si>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</si>
  <si>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</si>
  <si>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</si>
  <si>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</si>
  <si>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</si>
  <si>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</si>
  <si>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</si>
  <si>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</si>
  <si>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</si>
  <si>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</si>
  <si>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</si>
  <si>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</si>
  <si>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</si>
  <si>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</si>
  <si>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</si>
  <si>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</si>
  <si>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</si>
  <si>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</si>
  <si>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</si>
  <si>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</si>
  <si>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</si>
  <si>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</si>
  <si>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</si>
  <si>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</si>
  <si>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</si>
  <si>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</si>
  <si>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</si>
  <si>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</si>
  <si>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</si>
  <si>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</si>
  <si>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</si>
  <si>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</si>
  <si>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</si>
  <si>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</si>
  <si>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</si>
  <si>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</si>
  <si>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</si>
  <si>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</si>
  <si>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</si>
  <si>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</si>
  <si>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</si>
  <si>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</si>
  <si>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</si>
  <si>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</si>
  <si>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</si>
  <si>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</si>
  <si>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</si>
  <si>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</si>
  <si>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</si>
  <si>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</si>
  <si>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</si>
  <si>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</si>
  <si>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</si>
  <si>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</si>
  <si>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</si>
  <si>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</si>
  <si>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</si>
  <si>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</si>
  <si>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</si>
  <si>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</si>
  <si>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</si>
  <si>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</si>
  <si>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</si>
  <si>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</si>
  <si>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</si>
  <si>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</si>
  <si>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</si>
  <si>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</si>
  <si>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</si>
  <si>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</si>
  <si>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</si>
  <si>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</si>
  <si>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</si>
  <si>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</si>
  <si>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</si>
  <si>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</si>
  <si>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</si>
  <si>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</si>
  <si>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</si>
  <si>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</si>
  <si>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</si>
  <si>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</si>
  <si>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</si>
  <si>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</si>
  <si>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</si>
  <si>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</si>
  <si>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</si>
  <si>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</si>
  <si>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</si>
  <si>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</si>
  <si>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</si>
  <si>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</si>
  <si>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</si>
  <si>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</si>
  <si>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</si>
  <si>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</si>
  <si>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</si>
  <si>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</si>
  <si>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</si>
  <si>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</si>
  <si>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</si>
  <si>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</si>
  <si>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</si>
  <si>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</si>
  <si>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</si>
  <si>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</si>
  <si>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</si>
  <si>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</si>
  <si>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</si>
  <si>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</si>
  <si>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</si>
  <si>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</si>
  <si>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</si>
  <si>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</si>
  <si>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</si>
  <si>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</si>
  <si>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</si>
  <si>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</si>
  <si>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</si>
  <si>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</si>
  <si>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</si>
  <si>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</si>
  <si>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</si>
  <si>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</si>
  <si>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</si>
  <si>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</si>
  <si>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</si>
  <si>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</si>
  <si>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</si>
  <si>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</si>
  <si>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</si>
  <si>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</si>
  <si>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</si>
  <si>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</si>
  <si>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</si>
  <si>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</si>
  <si>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</si>
  <si>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</si>
  <si>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</si>
  <si>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</si>
  <si>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</si>
  <si>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</si>
  <si>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</si>
  <si>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</si>
  <si>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</si>
  <si>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</si>
  <si>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</si>
  <si>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</si>
  <si>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</si>
  <si>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</si>
  <si>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</si>
  <si>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</si>
  <si>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</si>
  <si>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</si>
  <si>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</si>
  <si>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</si>
  <si>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</si>
  <si>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</si>
  <si>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</si>
  <si>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</si>
  <si>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</si>
  <si>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</si>
  <si>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</si>
  <si>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</si>
  <si>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</si>
  <si>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</si>
  <si>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</si>
  <si>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</si>
  <si>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</si>
  <si>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</si>
  <si>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</si>
  <si>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</si>
  <si>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</si>
  <si>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</si>
  <si>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</si>
  <si>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</si>
  <si>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</si>
  <si>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</si>
  <si>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</si>
  <si>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</si>
  <si>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</si>
  <si>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</si>
  <si>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</si>
  <si>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</si>
  <si>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</si>
  <si>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</si>
  <si>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</si>
  <si>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</si>
  <si>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</si>
  <si>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</si>
  <si>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</si>
  <si>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</si>
  <si>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</si>
  <si>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</si>
  <si>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</si>
  <si>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</si>
  <si>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</si>
  <si>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</si>
  <si>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</si>
  <si>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</si>
  <si>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</si>
  <si>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</si>
  <si>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</si>
  <si>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</si>
  <si>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</si>
  <si>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</si>
  <si>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</si>
  <si>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</si>
  <si>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</si>
  <si>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</si>
  <si>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</si>
  <si>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</si>
  <si>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</si>
  <si>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</si>
  <si>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</si>
  <si>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</si>
  <si>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</si>
  <si>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</si>
  <si>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</si>
  <si>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</si>
  <si>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</si>
  <si>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</si>
  <si>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</si>
  <si>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</si>
  <si>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</si>
  <si>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</si>
  <si>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</si>
  <si>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</si>
  <si>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</si>
  <si>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</si>
  <si>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</si>
  <si>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</si>
  <si>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</si>
  <si>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</si>
  <si>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</si>
  <si>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</si>
  <si>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</si>
  <si>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</si>
  <si>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</si>
  <si>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</si>
  <si>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</si>
  <si>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</si>
  <si>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</si>
  <si>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</si>
  <si>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</si>
  <si>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</si>
  <si>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</si>
  <si>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</si>
  <si>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</si>
  <si>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</si>
  <si>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</si>
  <si>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</si>
  <si>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</si>
  <si>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</si>
  <si>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</si>
  <si>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</si>
  <si>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</si>
  <si>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</si>
  <si>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</si>
  <si>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</si>
  <si>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</si>
  <si>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</si>
  <si>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</si>
  <si>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</si>
  <si>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</si>
  <si>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</si>
  <si>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</si>
  <si>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</si>
  <si>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</si>
  <si>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</si>
  <si>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</si>
  <si>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</si>
  <si>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</si>
  <si>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</si>
  <si>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</si>
  <si>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</si>
  <si>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</si>
  <si>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</si>
  <si>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</si>
  <si>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</si>
  <si>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</si>
  <si>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</si>
  <si>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</si>
  <si>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</si>
  <si>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</si>
  <si>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</si>
  <si>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</si>
  <si>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</si>
  <si>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</si>
  <si>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</si>
  <si>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</si>
  <si>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</si>
  <si>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</si>
  <si>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</si>
  <si>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</si>
  <si>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</si>
  <si>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</si>
  <si>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</si>
  <si>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</si>
  <si>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</si>
  <si>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</si>
  <si>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</si>
  <si>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</si>
  <si>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</si>
  <si>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</si>
  <si>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</si>
  <si>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</si>
  <si>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</si>
  <si>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</si>
  <si>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</si>
  <si>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</si>
  <si>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</si>
  <si>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</si>
  <si>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</si>
  <si>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</si>
  <si>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</si>
  <si>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</si>
  <si>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</si>
  <si>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</si>
  <si>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</si>
  <si>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</si>
  <si>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</si>
  <si>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</si>
  <si>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</si>
  <si>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</si>
  <si>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</si>
  <si>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</si>
  <si>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</si>
  <si>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</si>
  <si>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</si>
  <si>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</si>
  <si>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</si>
  <si>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</si>
  <si>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</si>
  <si>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</si>
  <si>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</si>
  <si>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</si>
  <si>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</si>
  <si>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</si>
  <si>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</si>
  <si>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</si>
  <si>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</si>
  <si>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</si>
  <si>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</si>
  <si>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</si>
  <si>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</si>
  <si>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</si>
  <si>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</si>
  <si>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</si>
  <si>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</si>
  <si>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</si>
  <si>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</si>
  <si>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</si>
  <si>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</si>
  <si>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</si>
  <si>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</si>
  <si>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</si>
  <si>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</si>
  <si>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</si>
  <si>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</si>
  <si>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</si>
  <si>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</si>
  <si>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</si>
  <si>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</si>
  <si>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</si>
  <si>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</si>
  <si>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</si>
  <si>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</si>
  <si>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</si>
  <si>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</si>
  <si>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</si>
  <si>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</si>
  <si>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</si>
  <si>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</si>
  <si>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</si>
  <si>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</si>
  <si>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</si>
  <si>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</si>
  <si>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</si>
  <si>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</si>
  <si>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</si>
  <si>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</si>
  <si>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</si>
  <si>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</si>
  <si>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</si>
  <si>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</si>
  <si>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</si>
  <si>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</si>
  <si>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</si>
  <si>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</si>
  <si>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</si>
  <si>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</si>
  <si>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</si>
  <si>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</si>
  <si>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</si>
  <si>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</si>
  <si>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</si>
  <si>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</si>
  <si>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</si>
  <si>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</si>
  <si>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</si>
  <si>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</si>
  <si>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</si>
  <si>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</si>
  <si>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</si>
  <si>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</si>
  <si>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</si>
  <si>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</si>
  <si>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</si>
  <si>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</si>
  <si>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</si>
  <si>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</si>
  <si>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</si>
  <si>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</si>
  <si>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</si>
  <si>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</si>
  <si>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</si>
  <si>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</si>
  <si>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</si>
  <si>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</si>
  <si>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</si>
  <si>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</si>
  <si>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</si>
  <si>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</si>
  <si>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</si>
  <si>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</si>
  <si>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</si>
  <si>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</si>
  <si>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</si>
  <si>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</si>
  <si>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</si>
  <si>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</si>
  <si>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</si>
  <si>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</si>
  <si>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</si>
  <si>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</si>
  <si>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</si>
  <si>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</si>
  <si>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</si>
  <si>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</si>
  <si>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</si>
  <si>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</si>
  <si>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</si>
  <si>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</si>
  <si>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</si>
  <si>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</si>
  <si>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</si>
  <si>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</si>
  <si>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</si>
  <si>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</si>
  <si>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</si>
  <si>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</si>
  <si>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</si>
  <si>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</si>
  <si>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</si>
  <si>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</si>
  <si>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</si>
  <si>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</si>
  <si>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</si>
  <si>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</si>
  <si>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</si>
  <si>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</si>
  <si>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</si>
  <si>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</si>
  <si>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</si>
  <si>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</si>
  <si>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</si>
  <si>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</si>
  <si>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</si>
  <si>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</si>
  <si>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</si>
  <si>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</si>
  <si>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</si>
  <si>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</si>
  <si>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</si>
  <si>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</si>
  <si>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</si>
  <si>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</si>
  <si>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</si>
  <si>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</si>
  <si>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</si>
  <si>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</si>
  <si>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</si>
  <si>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</si>
  <si>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</si>
  <si>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</si>
  <si>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</si>
  <si>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</si>
  <si>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</si>
  <si>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</si>
  <si>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</si>
  <si>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</si>
  <si>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</si>
  <si>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</si>
  <si>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</si>
  <si>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</si>
  <si>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</si>
  <si>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</si>
  <si>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</si>
  <si>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</si>
  <si>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</si>
  <si>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</si>
  <si>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</si>
  <si>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</si>
  <si>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</si>
  <si>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</si>
  <si>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</si>
  <si>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</si>
  <si>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</si>
  <si>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</si>
  <si>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</si>
  <si>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</si>
  <si>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</si>
  <si>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</si>
  <si>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</si>
  <si>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</si>
  <si>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</si>
  <si>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</si>
  <si>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</si>
  <si>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</si>
  <si>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</si>
  <si>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</si>
  <si>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</si>
  <si>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</si>
  <si>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</si>
  <si>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</si>
  <si>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</si>
  <si>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</si>
  <si>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</si>
  <si>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</si>
  <si>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</si>
  <si>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</si>
  <si>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</si>
  <si>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</si>
  <si>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</si>
  <si>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</si>
  <si>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</si>
  <si>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</si>
  <si>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</si>
  <si>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</si>
  <si>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</si>
  <si>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</si>
  <si>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</si>
  <si>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</si>
  <si>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</si>
  <si>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</si>
  <si>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</si>
  <si>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</si>
  <si>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</si>
  <si>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</si>
  <si>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</si>
  <si>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</si>
  <si>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</si>
  <si>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</si>
  <si>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</si>
  <si>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</si>
  <si>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</si>
  <si>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</si>
  <si>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</si>
  <si>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</si>
  <si>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</si>
  <si>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</si>
  <si>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</si>
  <si>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</si>
  <si>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</si>
  <si>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</si>
  <si>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</si>
  <si>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</si>
  <si>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</si>
  <si>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</si>
  <si>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</si>
  <si>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</si>
  <si>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</si>
  <si>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</si>
  <si>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</si>
  <si>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</si>
  <si>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</si>
  <si>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</si>
  <si>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</si>
  <si>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</si>
  <si>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</si>
  <si>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</si>
  <si>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</si>
  <si>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</si>
  <si>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</si>
  <si>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</si>
  <si>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</si>
  <si>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</si>
  <si>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</si>
  <si>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</si>
  <si>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</si>
  <si>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</si>
  <si>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</si>
  <si>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</si>
  <si>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</si>
  <si>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</si>
  <si>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</si>
  <si>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</si>
  <si>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</si>
  <si>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</si>
  <si>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</si>
  <si>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</si>
  <si>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</si>
  <si>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</si>
  <si>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</si>
  <si>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</si>
  <si>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</si>
  <si>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</si>
  <si>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</si>
  <si>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</si>
  <si>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</si>
  <si>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</si>
  <si>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</si>
  <si>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</si>
  <si>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</si>
  <si>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</si>
  <si>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</si>
  <si>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</si>
  <si>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</si>
  <si>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</si>
  <si>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</si>
  <si>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</si>
  <si>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</si>
  <si>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</si>
  <si>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</si>
  <si>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</si>
  <si>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</si>
  <si>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</si>
  <si>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</si>
  <si>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</si>
  <si>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</si>
  <si>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</si>
  <si>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</si>
  <si>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</si>
  <si>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</si>
  <si>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</si>
  <si>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</si>
  <si>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</si>
  <si>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</si>
  <si>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</si>
  <si>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</si>
  <si>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</si>
  <si>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</si>
  <si>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</si>
  <si>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</si>
  <si>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</si>
  <si>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</si>
  <si>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</si>
  <si>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</si>
  <si>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</si>
  <si>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</si>
  <si>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</si>
  <si>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</si>
  <si>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</si>
  <si>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</si>
  <si>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</si>
  <si>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</si>
  <si>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</si>
  <si>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</si>
  <si>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</si>
  <si>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</si>
  <si>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</si>
  <si>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</si>
  <si>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</si>
  <si>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</si>
  <si>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</si>
  <si>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</si>
  <si>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</si>
  <si>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</si>
  <si>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</si>
  <si>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</si>
  <si>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</si>
  <si>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</si>
  <si>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</si>
  <si>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</si>
  <si>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</si>
  <si>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</si>
  <si>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</si>
  <si>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</si>
  <si>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</si>
  <si>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</si>
  <si>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</si>
  <si>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</si>
  <si>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</si>
  <si>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</si>
  <si>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</si>
  <si>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</si>
  <si>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</si>
  <si>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</si>
  <si>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</si>
  <si>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</si>
  <si>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</si>
  <si>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</si>
  <si>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</si>
  <si>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</si>
  <si>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</si>
  <si>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</si>
  <si>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</si>
  <si>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</si>
  <si>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</si>
  <si>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</si>
  <si>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</si>
  <si>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</si>
  <si>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</si>
  <si>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</si>
  <si>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</si>
  <si>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</si>
  <si>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</si>
  <si>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</si>
  <si>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</si>
  <si>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</si>
  <si>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</si>
  <si>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</si>
  <si>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</si>
  <si>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</si>
  <si>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</si>
  <si>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</si>
  <si>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</si>
  <si>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</si>
  <si>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</si>
  <si>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</si>
  <si>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</si>
  <si>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</si>
  <si>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</si>
  <si>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</si>
  <si>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</si>
  <si>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</si>
  <si>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</si>
  <si>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</si>
  <si>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</si>
  <si>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</si>
  <si>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</si>
  <si>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</si>
  <si>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</si>
  <si>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</si>
  <si>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</si>
  <si>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</si>
  <si>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</si>
  <si>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</si>
  <si>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</si>
  <si>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</si>
  <si>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</si>
  <si>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</si>
  <si>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</si>
  <si>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</si>
  <si>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</si>
  <si>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</si>
  <si>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</si>
  <si>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</si>
  <si>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</si>
  <si>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</si>
  <si>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</si>
  <si>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</si>
  <si>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</si>
  <si>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</si>
  <si>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</si>
  <si>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</si>
  <si>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</si>
  <si>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</si>
  <si>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</si>
  <si>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</si>
  <si>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</si>
  <si>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</si>
  <si>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</si>
  <si>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</si>
  <si>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</si>
  <si>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</si>
  <si>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</si>
  <si>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</si>
  <si>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</si>
  <si>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</si>
  <si>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</si>
  <si>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</si>
  <si>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</si>
  <si>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</si>
  <si>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</si>
  <si>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</si>
  <si>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</si>
  <si>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</si>
  <si>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</si>
  <si>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</si>
  <si>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</si>
  <si>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</si>
  <si>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</si>
  <si>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</si>
  <si>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</si>
  <si>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</si>
  <si>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</si>
  <si>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</si>
  <si>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</si>
  <si>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</si>
  <si>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</si>
  <si>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</si>
  <si>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</si>
  <si>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</si>
  <si>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</si>
  <si>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</si>
  <si>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</si>
  <si>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</si>
  <si>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</si>
  <si>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</si>
  <si>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</si>
  <si>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</si>
  <si>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</si>
  <si>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</si>
  <si>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</si>
  <si>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</si>
  <si>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</si>
  <si>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</si>
  <si>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</si>
  <si>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</si>
  <si>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</si>
  <si>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</si>
  <si>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</si>
  <si>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</si>
  <si>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</si>
  <si>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</si>
  <si>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</si>
  <si>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</si>
  <si>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</si>
  <si>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</si>
  <si>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</si>
  <si>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</si>
  <si>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</si>
  <si>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</si>
  <si>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</si>
  <si>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</si>
  <si>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</si>
  <si>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</si>
  <si>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</si>
  <si>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</si>
  <si>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</si>
  <si>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</si>
  <si>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</si>
  <si>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</si>
  <si>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</si>
  <si>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</si>
  <si>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</si>
  <si>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</si>
  <si>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</si>
  <si>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</si>
  <si>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</si>
  <si>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</si>
  <si>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</si>
  <si>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</si>
  <si>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</si>
  <si>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</si>
  <si>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</si>
  <si>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</si>
  <si>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</si>
  <si>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</si>
  <si>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</si>
  <si>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</si>
  <si>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</si>
  <si>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</si>
  <si>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</si>
  <si>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</si>
  <si>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</si>
  <si>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</si>
  <si>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</si>
  <si>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</si>
  <si>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</si>
  <si>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</si>
  <si>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</si>
  <si>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</si>
  <si>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</si>
  <si>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</si>
  <si>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</si>
  <si>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</si>
  <si>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</si>
  <si>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</si>
  <si>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</si>
  <si>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</si>
  <si>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</si>
  <si>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</si>
  <si>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</si>
  <si>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</si>
  <si>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</si>
  <si>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</si>
  <si>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</si>
  <si>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</si>
  <si>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</si>
  <si>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</si>
  <si>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</si>
  <si>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</si>
  <si>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</si>
  <si>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</si>
  <si>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</si>
  <si>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</si>
  <si>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</si>
  <si>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</si>
  <si>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</si>
  <si>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</si>
  <si>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</si>
  <si>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</si>
  <si>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</si>
  <si>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</si>
  <si>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</si>
  <si>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</si>
  <si>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</si>
  <si>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</si>
  <si>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</si>
  <si>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</si>
  <si>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</si>
  <si>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</si>
  <si>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</si>
  <si>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</si>
  <si>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</si>
  <si>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</si>
  <si>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</si>
  <si>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</si>
  <si>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</si>
  <si>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</si>
  <si>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</si>
  <si>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</si>
  <si>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</si>
  <si>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</si>
  <si>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</si>
  <si>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</si>
  <si>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</si>
  <si>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</si>
  <si>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</si>
  <si>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</si>
  <si>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</si>
  <si>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</si>
  <si>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</si>
  <si>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</si>
  <si>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</si>
  <si>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</si>
  <si>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</si>
  <si>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</si>
  <si>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</si>
  <si>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</si>
  <si>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</si>
  <si>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</si>
  <si>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</si>
  <si>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</si>
  <si>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</si>
  <si>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</si>
  <si>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</si>
  <si>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</si>
  <si>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</si>
  <si>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</si>
  <si>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</si>
  <si>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</si>
  <si>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</si>
  <si>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</si>
  <si>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</si>
  <si>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</si>
  <si>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</si>
  <si>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</si>
  <si>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</si>
  <si>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</si>
  <si>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</si>
  <si>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</si>
  <si>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</si>
  <si>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</si>
  <si>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</si>
  <si>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</si>
  <si>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</si>
  <si>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</si>
  <si>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</si>
  <si>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</si>
  <si>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</si>
  <si>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</si>
  <si>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</si>
  <si>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</si>
  <si>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</si>
  <si>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</si>
  <si>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</si>
  <si>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</si>
  <si>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</si>
  <si>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</si>
  <si>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</si>
  <si>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</si>
  <si>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</si>
  <si>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</si>
  <si>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</si>
  <si>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</si>
  <si>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</si>
  <si>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</si>
  <si>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</si>
  <si>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</si>
  <si>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</si>
  <si>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</si>
  <si>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</si>
  <si>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</si>
  <si>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</si>
  <si>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</si>
  <si>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</si>
  <si>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</si>
  <si>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</si>
  <si>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</si>
  <si>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</si>
  <si>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</si>
  <si>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</si>
  <si>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</si>
  <si>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</si>
  <si>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</si>
  <si>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</si>
  <si>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</si>
  <si>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</si>
  <si>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</si>
  <si>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</si>
  <si>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</si>
  <si>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</si>
  <si>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</si>
  <si>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</si>
  <si>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</si>
  <si>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</si>
  <si>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</si>
  <si>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</si>
  <si>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</si>
  <si>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</si>
  <si>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</si>
  <si>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</si>
  <si>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</si>
  <si>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</si>
  <si>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</si>
  <si>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</si>
  <si>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</si>
  <si>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</si>
  <si>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</si>
  <si>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</si>
  <si>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</si>
  <si>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</si>
  <si>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</si>
  <si>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</si>
  <si>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</si>
  <si>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</si>
  <si>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</si>
  <si>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</si>
  <si>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</si>
  <si>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</si>
  <si>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</si>
  <si>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</si>
  <si>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</si>
  <si>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</si>
  <si>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</si>
  <si>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</si>
  <si>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</si>
  <si>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</si>
  <si>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</si>
  <si>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</si>
  <si>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</si>
  <si>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</si>
  <si>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</si>
  <si>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</si>
  <si>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</si>
  <si>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</si>
  <si>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</si>
  <si>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</si>
  <si>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</si>
  <si>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</si>
  <si>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</si>
  <si>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</si>
  <si>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</si>
  <si>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</si>
  <si>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</si>
  <si>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</si>
  <si>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</si>
  <si>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</si>
  <si>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</si>
  <si>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</si>
  <si>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</si>
  <si>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</si>
  <si>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</si>
  <si>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</si>
  <si>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</si>
  <si>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</si>
  <si>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</si>
  <si>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</si>
  <si>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</si>
  <si>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</si>
  <si>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</si>
  <si>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</si>
  <si>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</si>
  <si>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</si>
  <si>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</si>
  <si>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</si>
  <si>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</si>
  <si>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</si>
  <si>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</si>
  <si>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</si>
  <si>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</si>
  <si>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</si>
  <si>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</si>
  <si>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</si>
  <si>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</si>
  <si>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</si>
  <si>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</si>
  <si>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</si>
  <si>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</si>
  <si>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</si>
  <si>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</si>
  <si>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</si>
  <si>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</si>
  <si>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</si>
  <si>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</si>
  <si>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</si>
  <si>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</si>
  <si>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</si>
  <si>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</si>
  <si>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</si>
  <si>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</si>
  <si>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</si>
  <si>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</si>
  <si>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</si>
  <si>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</si>
  <si>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</si>
  <si>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</si>
  <si>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</si>
  <si>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</si>
  <si>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</si>
  <si>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</si>
  <si>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</si>
  <si>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</si>
  <si>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</si>
  <si>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</si>
  <si>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</si>
  <si>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</si>
  <si>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</si>
  <si>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</si>
  <si>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</si>
  <si>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</si>
  <si>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</si>
  <si>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</si>
  <si>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</si>
  <si>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</si>
  <si>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</si>
  <si>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</si>
  <si>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</si>
  <si>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</si>
  <si>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</si>
  <si>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</si>
  <si>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</si>
  <si>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</si>
  <si>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</si>
  <si>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</si>
  <si>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</si>
  <si>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</si>
  <si>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</si>
  <si>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</si>
  <si>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</si>
  <si>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</si>
  <si>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</si>
  <si>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</si>
  <si>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</si>
  <si>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</si>
  <si>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</si>
  <si>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</si>
  <si>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</si>
  <si>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</si>
  <si>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</si>
  <si>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</si>
  <si>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</si>
  <si>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</si>
  <si>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</si>
  <si>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</si>
  <si>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</si>
  <si>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</si>
  <si>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</si>
  <si>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</si>
  <si>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</si>
  <si>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</si>
  <si>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</si>
  <si>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</si>
  <si>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</si>
  <si>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</si>
  <si>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</si>
  <si>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</si>
  <si>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</si>
  <si>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</si>
  <si>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</si>
  <si>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</si>
  <si>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</si>
  <si>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</si>
  <si>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</si>
  <si>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</si>
  <si>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</si>
  <si>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</si>
  <si>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</si>
  <si>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</si>
  <si>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</si>
  <si>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</si>
  <si>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</si>
  <si>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</si>
  <si>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</si>
  <si>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</si>
  <si>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</si>
  <si>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</si>
  <si>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</si>
  <si>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</si>
  <si>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</si>
  <si>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</si>
  <si>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</si>
  <si>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</si>
  <si>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</si>
  <si>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</si>
  <si>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</si>
  <si>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</si>
  <si>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</si>
  <si>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</si>
  <si>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</si>
  <si>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</si>
  <si>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</si>
  <si>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</si>
  <si>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</si>
  <si>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</si>
  <si>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</si>
  <si>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</si>
  <si>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</si>
  <si>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</si>
  <si>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</si>
  <si>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</si>
  <si>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</si>
  <si>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</si>
  <si>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</si>
  <si>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</si>
  <si>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</si>
  <si>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</si>
  <si>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</si>
  <si>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</si>
  <si>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</si>
  <si>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</si>
  <si>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</si>
  <si>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</si>
  <si>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</si>
  <si>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</si>
  <si>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</si>
  <si>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</si>
  <si>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</si>
  <si>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</si>
  <si>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</si>
  <si>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</si>
  <si>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</si>
  <si>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</si>
  <si>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</si>
  <si>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</si>
  <si>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</si>
  <si>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</si>
  <si>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</si>
  <si>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</si>
  <si>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</si>
  <si>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</si>
  <si>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</si>
  <si>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</si>
  <si>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</si>
  <si>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</si>
  <si>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</si>
  <si>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</si>
  <si>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</si>
  <si>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</si>
  <si>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</si>
  <si>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</si>
  <si>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</si>
  <si>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</si>
  <si>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</si>
  <si>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</si>
  <si>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</si>
  <si>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</si>
  <si>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</si>
  <si>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</si>
  <si>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</si>
  <si>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</si>
  <si>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</si>
  <si>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</si>
  <si>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</si>
  <si>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</si>
  <si>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</si>
  <si>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</si>
  <si>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</si>
  <si>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</si>
  <si>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</si>
  <si>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</si>
  <si>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</si>
  <si>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</si>
  <si>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</si>
  <si>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</si>
  <si>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</si>
  <si>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</si>
  <si>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</si>
  <si>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</si>
  <si>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</si>
  <si>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</si>
  <si>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</si>
  <si>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</si>
  <si>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</si>
  <si>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</si>
  <si>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</si>
  <si>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</si>
  <si>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</si>
  <si>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</si>
  <si>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</si>
  <si>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</si>
  <si>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</si>
  <si>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</si>
  <si>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</si>
  <si>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</si>
  <si>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</si>
  <si>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</si>
  <si>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</si>
  <si>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</si>
  <si>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</si>
  <si>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</si>
  <si>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</si>
  <si>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</si>
  <si>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</si>
  <si>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</si>
  <si>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</si>
  <si>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</si>
  <si>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</si>
  <si>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</si>
  <si>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</si>
  <si>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</si>
  <si>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</si>
  <si>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</si>
  <si>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</si>
  <si>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</si>
  <si>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</si>
  <si>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</si>
  <si>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</si>
  <si>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</si>
  <si>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</si>
  <si>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</si>
  <si>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</si>
  <si>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</si>
  <si>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</si>
  <si>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</si>
  <si>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</si>
  <si>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</si>
  <si>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</si>
  <si>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</si>
  <si>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</si>
  <si>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</si>
  <si>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</si>
  <si>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</si>
  <si>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</si>
  <si>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</si>
  <si>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</si>
  <si>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</si>
  <si>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</si>
  <si>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</si>
  <si>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</si>
  <si>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</si>
  <si>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</si>
  <si>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</si>
  <si>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</si>
  <si>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</si>
  <si>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</si>
  <si>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</si>
  <si>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</si>
  <si>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</si>
  <si>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</si>
  <si>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</si>
  <si>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</si>
  <si>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</si>
  <si>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</si>
  <si>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</si>
  <si>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</si>
  <si>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</si>
  <si>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</si>
  <si>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</si>
  <si>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</si>
  <si>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</si>
  <si>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</si>
  <si>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</si>
  <si>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</si>
  <si>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</si>
  <si>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</si>
  <si>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</si>
  <si>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</si>
  <si>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</si>
  <si>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</si>
  <si>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</si>
  <si>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</si>
  <si>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</si>
  <si>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</si>
  <si>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</si>
  <si>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</si>
  <si>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</si>
  <si>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</si>
  <si>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</si>
  <si>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</si>
  <si>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</si>
  <si>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</si>
  <si>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</si>
  <si>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</si>
  <si>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</si>
  <si>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</si>
  <si>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</si>
  <si>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</si>
  <si>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</si>
  <si>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</si>
  <si>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</si>
  <si>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</si>
  <si>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</si>
  <si>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</si>
  <si>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</si>
  <si>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</si>
  <si>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</si>
  <si>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</si>
  <si>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</si>
  <si>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</si>
  <si>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</si>
  <si>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</si>
  <si>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</si>
  <si>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</si>
  <si>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</si>
  <si>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</si>
  <si>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</si>
  <si>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</si>
  <si>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</si>
  <si>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</si>
  <si>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</si>
  <si>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</si>
  <si>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</si>
  <si>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</si>
  <si>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</si>
  <si>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</si>
  <si>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</si>
  <si>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</si>
  <si>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</si>
  <si>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</si>
  <si>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</si>
  <si>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</si>
  <si>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</si>
  <si>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</si>
  <si>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</si>
  <si>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</si>
  <si>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</si>
  <si>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</si>
  <si>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</si>
  <si>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</si>
  <si>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</si>
  <si>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</si>
  <si>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</si>
  <si>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</si>
  <si>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</si>
  <si>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</si>
  <si>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</si>
  <si>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</si>
  <si>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</si>
  <si>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</si>
  <si>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</si>
  <si>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</si>
  <si>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</si>
  <si>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</si>
  <si>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</si>
  <si>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</si>
  <si>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</si>
  <si>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</si>
  <si>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</si>
  <si>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</si>
  <si>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</si>
  <si>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</si>
  <si>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</si>
  <si>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</si>
  <si>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</si>
  <si>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</si>
  <si>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</si>
  <si>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</si>
  <si>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</si>
  <si>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</si>
  <si>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</si>
  <si>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</si>
  <si>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</si>
  <si>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</si>
  <si>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</si>
  <si>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</si>
  <si>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</si>
  <si>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</si>
  <si>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</si>
  <si>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</si>
  <si>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</si>
  <si>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</si>
  <si>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</si>
  <si>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</si>
  <si>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</si>
  <si>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</si>
  <si>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</si>
  <si>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</si>
  <si>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</si>
  <si>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</si>
  <si>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</si>
  <si>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</si>
  <si>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</si>
  <si>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</si>
  <si>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</si>
  <si>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</si>
  <si>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</si>
  <si>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</si>
  <si>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</si>
  <si>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</si>
  <si>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</si>
  <si>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</si>
  <si>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</si>
  <si>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</si>
  <si>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</si>
  <si>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</si>
  <si>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</si>
  <si>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</si>
  <si>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</si>
  <si>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</si>
  <si>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</si>
  <si>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</si>
  <si>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</si>
  <si>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</si>
  <si>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</si>
  <si>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</si>
  <si>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</si>
  <si>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</si>
  <si>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</si>
  <si>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</si>
  <si>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</si>
  <si>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</si>
  <si>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</si>
  <si>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</si>
  <si>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</si>
  <si>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</si>
  <si>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</si>
  <si>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</si>
  <si>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</si>
  <si>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</si>
  <si>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</si>
  <si>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</si>
  <si>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</si>
  <si>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</si>
  <si>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</si>
  <si>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</si>
  <si>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</si>
  <si>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</si>
  <si>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</si>
  <si>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</si>
  <si>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</si>
  <si>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</si>
  <si>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</si>
  <si>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</si>
  <si>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</si>
  <si>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</si>
  <si>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</si>
  <si>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</si>
  <si>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</si>
  <si>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</si>
  <si>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</si>
  <si>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</si>
  <si>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</si>
  <si>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</si>
  <si>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</si>
  <si>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</si>
  <si>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</si>
  <si>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</si>
  <si>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</si>
  <si>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</si>
  <si>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</si>
  <si>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</si>
  <si>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</si>
  <si>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</si>
  <si>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</si>
  <si>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</si>
  <si>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</si>
  <si>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</si>
  <si>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</si>
  <si>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</si>
  <si>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</si>
  <si>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</si>
  <si>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</si>
  <si>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</si>
  <si>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</si>
  <si>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</si>
  <si>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</si>
  <si>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</si>
  <si>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</si>
  <si>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</si>
  <si>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</si>
  <si>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</si>
  <si>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</si>
  <si>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</si>
  <si>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</si>
  <si>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</si>
  <si>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</si>
  <si>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</si>
  <si>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</si>
  <si>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</si>
  <si>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</si>
  <si>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</si>
  <si>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</si>
  <si>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</si>
  <si>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</si>
  <si>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</si>
  <si>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</si>
  <si>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</si>
  <si>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</si>
  <si>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</si>
  <si>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</si>
  <si>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</si>
  <si>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</si>
  <si>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</si>
  <si>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</si>
  <si>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</si>
  <si>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</si>
  <si>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</si>
  <si>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</si>
  <si>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</si>
  <si>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</si>
  <si>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</si>
  <si>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</si>
  <si>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</si>
  <si>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</si>
  <si>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</si>
  <si>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</si>
  <si>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</si>
  <si>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</si>
  <si>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</si>
  <si>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</si>
  <si>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</si>
  <si>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</si>
  <si>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</si>
  <si>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</si>
  <si>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</si>
  <si>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</si>
  <si>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</si>
  <si>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</si>
  <si>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</si>
  <si>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</si>
  <si>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</si>
  <si>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</si>
  <si>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</si>
  <si>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</si>
  <si>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</si>
  <si>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</si>
  <si>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</si>
  <si>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</si>
  <si>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</si>
  <si>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</si>
  <si>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</si>
  <si>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</si>
  <si>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</si>
  <si>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</si>
  <si>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</si>
  <si>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</si>
  <si>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</si>
  <si>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</si>
  <si>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</si>
  <si>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</si>
  <si>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</si>
  <si>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</si>
  <si>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</si>
  <si>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</si>
  <si>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</si>
  <si>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</si>
  <si>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</si>
  <si>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</si>
  <si>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</si>
  <si>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</si>
  <si>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</si>
  <si>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</si>
  <si>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</si>
  <si>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</si>
  <si>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</si>
  <si>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</si>
  <si>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</si>
  <si>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</si>
  <si>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</si>
  <si>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</si>
  <si>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</si>
  <si>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</si>
  <si>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</si>
  <si>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</si>
  <si>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</si>
  <si>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</si>
  <si>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</si>
  <si>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</si>
  <si>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</si>
  <si>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</si>
  <si>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</si>
  <si>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</si>
  <si>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</si>
  <si>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</si>
  <si>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</si>
  <si>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</si>
  <si>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</si>
  <si>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</si>
  <si>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</si>
  <si>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</si>
  <si>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</si>
  <si>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</si>
  <si>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</si>
  <si>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</si>
  <si>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</si>
  <si>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</si>
  <si>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</si>
  <si>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</si>
  <si>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</si>
  <si>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</si>
  <si>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</si>
  <si>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</si>
  <si>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</si>
  <si>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</si>
  <si>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</si>
  <si>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</si>
  <si>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</si>
  <si>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</si>
  <si>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</si>
  <si>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</si>
  <si>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</si>
  <si>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</si>
  <si>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</si>
  <si>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</si>
  <si>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</si>
  <si>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</si>
  <si>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</si>
  <si>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</si>
  <si>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</si>
  <si>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</si>
  <si>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</si>
  <si>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</si>
  <si>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</si>
  <si>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</si>
  <si>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</si>
  <si>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</si>
  <si>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</si>
  <si>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</si>
  <si>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</si>
  <si>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</si>
  <si>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</si>
  <si>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</si>
  <si>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</si>
  <si>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</si>
  <si>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</si>
  <si>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</si>
  <si>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</si>
  <si>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</si>
  <si>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</si>
  <si>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</si>
  <si>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</si>
  <si>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</si>
  <si>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</si>
  <si>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</si>
  <si>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</si>
  <si>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</si>
  <si>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</si>
  <si>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</si>
  <si>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</si>
  <si>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</si>
  <si>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</si>
  <si>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</si>
  <si>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</si>
  <si>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</si>
  <si>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</si>
  <si>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</si>
  <si>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</si>
  <si>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</si>
  <si>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</si>
  <si>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</si>
  <si>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</si>
  <si>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</si>
  <si>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</si>
  <si>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</si>
  <si>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</si>
  <si>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</si>
  <si>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</si>
  <si>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</si>
  <si>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</si>
  <si>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</si>
  <si>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</si>
  <si>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</si>
  <si>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</si>
  <si>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</si>
  <si>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</si>
  <si>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</si>
  <si>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</si>
  <si>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</si>
  <si>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</si>
  <si>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</si>
  <si>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</si>
  <si>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</si>
  <si>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</si>
  <si>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</si>
  <si>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</si>
  <si>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</si>
  <si>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</si>
  <si>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</si>
  <si>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</si>
  <si>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</si>
  <si>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</si>
  <si>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</si>
  <si>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</si>
  <si>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</si>
  <si>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</si>
  <si>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</si>
  <si>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</si>
  <si>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</si>
  <si>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</si>
  <si>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</si>
  <si>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</si>
  <si>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</si>
  <si>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</si>
  <si>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</si>
  <si>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</si>
  <si>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</si>
  <si>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</si>
  <si>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</si>
  <si>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</si>
  <si>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</si>
  <si>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</si>
  <si>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</si>
  <si>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</si>
  <si>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</si>
  <si>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</si>
  <si>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</si>
  <si>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</si>
  <si>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</si>
  <si>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</si>
  <si>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</si>
  <si>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</si>
  <si>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</si>
  <si>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</si>
  <si>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</si>
  <si>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</si>
  <si>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</si>
  <si>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</si>
  <si>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</si>
  <si>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</si>
  <si>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</si>
  <si>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</si>
  <si>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</si>
  <si>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</si>
  <si>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</si>
  <si>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</si>
  <si>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</si>
  <si>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</si>
  <si>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</si>
  <si>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</si>
  <si>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</si>
  <si>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</si>
  <si>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</si>
  <si>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</si>
  <si>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</si>
  <si>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</si>
  <si>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</si>
  <si>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</si>
  <si>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</si>
  <si>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</si>
  <si>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</si>
  <si>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</si>
  <si>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</si>
  <si>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</si>
  <si>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</si>
  <si>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</si>
  <si>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</si>
  <si>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</si>
  <si>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</si>
  <si>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</si>
  <si>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</si>
  <si>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</si>
  <si>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</si>
  <si>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</si>
  <si>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</si>
  <si>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</si>
  <si>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</si>
  <si>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</si>
  <si>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</si>
  <si>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</si>
  <si>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</si>
  <si>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</si>
  <si>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</si>
  <si>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</si>
  <si>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</si>
  <si>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</si>
  <si>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</si>
  <si>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</si>
  <si>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</si>
  <si>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</si>
  <si>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</si>
  <si>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</si>
  <si>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</si>
  <si>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</si>
  <si>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</si>
  <si>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</si>
  <si>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</si>
  <si>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</si>
  <si>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</si>
  <si>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</si>
  <si>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</si>
  <si>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</si>
  <si>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</si>
  <si>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</si>
  <si>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</si>
  <si>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</si>
  <si>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</si>
  <si>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</si>
  <si>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</si>
  <si>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</si>
  <si>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</si>
  <si>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</si>
  <si>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</si>
  <si>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</si>
  <si>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</si>
  <si>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</si>
  <si>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</si>
  <si>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</si>
  <si>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</si>
  <si>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</si>
  <si>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</si>
  <si>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</si>
  <si>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</si>
  <si>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</si>
  <si>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</si>
  <si>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</si>
  <si>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</si>
  <si>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</si>
  <si>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</si>
  <si>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</si>
  <si>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</si>
  <si>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</si>
  <si>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</si>
  <si>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</si>
  <si>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</si>
  <si>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</si>
  <si>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</si>
  <si>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</si>
  <si>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</si>
  <si>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</si>
  <si>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</si>
  <si>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</si>
  <si>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</si>
  <si>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</si>
  <si>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</si>
  <si>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</si>
  <si>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</si>
  <si>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</si>
  <si>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</si>
  <si>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</si>
  <si>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</si>
  <si>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</si>
  <si>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</si>
  <si>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</si>
  <si>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</si>
  <si>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</si>
  <si>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</si>
  <si>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</si>
  <si>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</si>
  <si>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</si>
  <si>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</si>
  <si>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</si>
  <si>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</si>
  <si>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</si>
  <si>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</si>
  <si>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</si>
  <si>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</si>
  <si>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</si>
  <si>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</si>
  <si>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</si>
  <si>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</si>
  <si>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</si>
  <si>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</si>
  <si>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</si>
  <si>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</si>
  <si>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</si>
  <si>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</si>
  <si>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</si>
  <si>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</si>
  <si>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</si>
  <si>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</si>
  <si>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</si>
  <si>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</si>
  <si>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</si>
  <si>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</si>
  <si>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</si>
  <si>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</si>
  <si>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</si>
  <si>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</si>
  <si>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</si>
  <si>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</si>
  <si>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</si>
  <si>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</si>
  <si>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</si>
  <si>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</si>
  <si>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</si>
  <si>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</si>
  <si>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</si>
  <si>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</si>
  <si>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</si>
  <si>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</si>
  <si>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</si>
  <si>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</si>
  <si>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</si>
  <si>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</si>
  <si>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</si>
  <si>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</si>
  <si>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</si>
  <si>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</si>
  <si>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</si>
  <si>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</si>
  <si>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</si>
  <si>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</si>
  <si>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</si>
  <si>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</si>
  <si>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</si>
  <si>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</si>
  <si>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</si>
  <si>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</si>
  <si>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</si>
  <si>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</si>
  <si>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</si>
  <si>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</si>
  <si>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</si>
  <si>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</si>
  <si>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</si>
  <si>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</si>
  <si>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</si>
  <si>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</si>
  <si>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</si>
  <si>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</si>
  <si>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</si>
  <si>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</si>
  <si>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</si>
  <si>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</si>
  <si>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</si>
  <si>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</si>
  <si>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</si>
  <si>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</si>
  <si>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</si>
  <si>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</si>
  <si>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</si>
  <si>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</si>
  <si>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</si>
  <si>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</si>
  <si>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</si>
  <si>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</si>
  <si>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</si>
  <si>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</si>
  <si>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</si>
  <si>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</si>
  <si>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</si>
  <si>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</si>
  <si>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</si>
  <si>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</si>
  <si>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</si>
  <si>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</si>
  <si>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</si>
  <si>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</si>
  <si>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</si>
  <si>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</si>
  <si>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</si>
  <si>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</si>
  <si>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</si>
  <si>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</si>
  <si>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</si>
  <si>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</si>
  <si>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</si>
  <si>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</si>
  <si>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</si>
  <si>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</si>
  <si>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</si>
  <si>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</si>
  <si>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</si>
  <si>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</si>
  <si>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</si>
  <si>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</si>
  <si>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</si>
  <si>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</si>
  <si>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</si>
  <si>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</si>
  <si>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</si>
  <si>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</si>
  <si>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</si>
  <si>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</si>
  <si>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</si>
  <si>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</si>
  <si>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</si>
  <si>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</si>
  <si>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</si>
  <si>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</si>
  <si>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</si>
  <si>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</si>
  <si>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</si>
  <si>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</si>
  <si>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</si>
  <si>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</si>
  <si>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</si>
  <si>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</si>
  <si>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</si>
  <si>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</si>
  <si>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</si>
  <si>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</si>
  <si>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</si>
  <si>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</si>
  <si>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</si>
  <si>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</si>
  <si>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</si>
  <si>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</si>
  <si>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</si>
  <si>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</si>
  <si>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</si>
  <si>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</si>
  <si>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</si>
  <si>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</si>
  <si>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</si>
  <si>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</si>
  <si>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</si>
  <si>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</si>
  <si>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</si>
  <si>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</si>
  <si>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</si>
  <si>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</si>
  <si>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</si>
  <si>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</si>
  <si>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</si>
  <si>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</si>
  <si>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</si>
  <si>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</si>
  <si>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</si>
  <si>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</si>
  <si>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</si>
  <si>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</si>
  <si>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</si>
  <si>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</si>
  <si>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</si>
  <si>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</si>
  <si>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</si>
  <si>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</si>
  <si>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</si>
  <si>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</si>
  <si>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</si>
  <si>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</si>
  <si>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</si>
  <si>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</si>
  <si>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</si>
  <si>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</si>
  <si>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</si>
  <si>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</si>
  <si>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</si>
  <si>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</si>
  <si>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</si>
  <si>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</si>
  <si>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</si>
  <si>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</si>
  <si>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</si>
  <si>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</si>
  <si>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</si>
  <si>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</si>
  <si>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</si>
  <si>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</si>
  <si>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</si>
  <si>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</si>
  <si>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</si>
  <si>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</si>
  <si>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</si>
  <si>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</si>
  <si>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</si>
  <si>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</si>
  <si>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</si>
  <si>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</si>
  <si>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</si>
  <si>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</si>
  <si>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</si>
  <si>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</si>
  <si>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</si>
  <si>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</si>
  <si>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</si>
  <si>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</si>
  <si>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</si>
  <si>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</si>
  <si>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</si>
  <si>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</si>
  <si>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</si>
  <si>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</si>
  <si>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</si>
  <si>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</si>
  <si>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</si>
  <si>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</si>
  <si>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</si>
  <si>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</si>
  <si>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</si>
  <si>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</si>
  <si>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</si>
  <si>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</si>
  <si>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</si>
  <si>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</si>
  <si>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</si>
  <si>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</si>
  <si>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</si>
  <si>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</si>
  <si>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</si>
  <si>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</si>
  <si>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</si>
  <si>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</si>
  <si>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</si>
  <si>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</si>
  <si>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</si>
  <si>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</si>
  <si>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</si>
  <si>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</si>
  <si>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</si>
  <si>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</si>
  <si>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</si>
  <si>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</si>
  <si>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</si>
  <si>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</si>
  <si>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</si>
  <si>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</si>
  <si>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</si>
  <si>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</si>
  <si>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</si>
  <si>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</si>
  <si>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</si>
  <si>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</si>
  <si>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</si>
  <si>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</si>
  <si>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</si>
  <si>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</si>
  <si>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</si>
  <si>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</si>
  <si>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</si>
  <si>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</si>
  <si>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</si>
  <si>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</si>
  <si>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</si>
  <si>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</si>
  <si>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</si>
  <si>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</si>
  <si>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</si>
  <si>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</si>
  <si>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</si>
  <si>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</si>
  <si>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</si>
  <si>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</si>
  <si>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</si>
  <si>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</si>
  <si>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</si>
  <si>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</si>
  <si>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</si>
  <si>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</si>
  <si>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</si>
  <si>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</si>
  <si>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</si>
  <si>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</si>
  <si>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</si>
  <si>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</si>
  <si>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</si>
  <si>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</si>
  <si>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</si>
  <si>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</si>
  <si>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</si>
  <si>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</si>
  <si>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</si>
  <si>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</si>
  <si>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</si>
  <si>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</si>
  <si>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</si>
  <si>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</si>
  <si>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</si>
  <si>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</si>
  <si>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</si>
  <si>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</si>
  <si>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</si>
  <si>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</si>
  <si>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</si>
  <si>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</si>
  <si>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</si>
  <si>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</si>
  <si>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</si>
  <si>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</si>
  <si>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</si>
  <si>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</si>
  <si>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</si>
  <si>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</si>
  <si>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</si>
  <si>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</si>
  <si>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</si>
  <si>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</si>
  <si>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</si>
  <si>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</si>
  <si>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</si>
  <si>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</si>
  <si>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</si>
  <si>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</si>
  <si>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</si>
  <si>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</si>
  <si>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</si>
  <si>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</si>
  <si>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</si>
  <si>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</si>
  <si>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</si>
  <si>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</si>
  <si>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</si>
  <si>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</si>
  <si>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</si>
  <si>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</si>
  <si>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</si>
  <si>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</si>
  <si>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</si>
  <si>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</si>
  <si>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</si>
  <si>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</si>
  <si>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</si>
  <si>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</si>
  <si>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</si>
  <si>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</si>
  <si>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</si>
  <si>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</si>
  <si>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</si>
  <si>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</si>
  <si>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</si>
  <si>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</si>
  <si>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</si>
  <si>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</si>
  <si>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</si>
  <si>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</si>
  <si>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</si>
  <si>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</si>
  <si>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</si>
  <si>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</si>
  <si>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</si>
  <si>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</si>
  <si>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</si>
  <si>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</si>
  <si>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</si>
  <si>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</si>
  <si>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</si>
  <si>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</si>
  <si>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</si>
  <si>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</si>
  <si>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</si>
  <si>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</si>
  <si>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</si>
  <si>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</si>
  <si>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</si>
  <si>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</si>
  <si>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</si>
  <si>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</si>
  <si>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</si>
  <si>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</si>
  <si>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</si>
  <si>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</si>
  <si>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</si>
  <si>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</si>
  <si>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</si>
  <si>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</si>
  <si>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</si>
  <si>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</si>
  <si>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</si>
  <si>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</si>
  <si>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</si>
  <si>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</si>
  <si>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</si>
  <si>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</si>
  <si>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</si>
  <si>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</si>
  <si>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</si>
  <si>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</si>
  <si>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</si>
  <si>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</si>
  <si>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</si>
  <si>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</si>
  <si>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</si>
  <si>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</si>
  <si>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</si>
  <si>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</si>
  <si>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</si>
  <si>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</si>
  <si>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</si>
  <si>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</si>
  <si>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</si>
  <si>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</si>
  <si>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</si>
  <si>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</si>
  <si>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</si>
  <si>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</si>
  <si>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</si>
  <si>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</si>
  <si>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</si>
  <si>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</si>
  <si>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</si>
  <si>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</si>
  <si>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</si>
  <si>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</si>
  <si>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</si>
  <si>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</si>
  <si>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</si>
  <si>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</si>
  <si>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</si>
  <si>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</si>
  <si>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</si>
  <si>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</si>
  <si>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</si>
  <si>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</si>
  <si>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</si>
  <si>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</si>
  <si>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</si>
  <si>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</si>
  <si>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</si>
  <si>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</si>
  <si>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</si>
  <si>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</si>
  <si>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</si>
  <si>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</si>
  <si>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</si>
  <si>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</si>
  <si>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</si>
  <si>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</si>
  <si>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</si>
  <si>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</si>
  <si>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</si>
  <si>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</si>
  <si>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</si>
  <si>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</si>
  <si>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</si>
  <si>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</si>
  <si>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</si>
  <si>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</si>
  <si>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</si>
  <si>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</si>
  <si>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</si>
  <si>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</si>
  <si>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</si>
  <si>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</si>
  <si>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</si>
  <si>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</si>
  <si>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</si>
  <si>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</si>
  <si>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</si>
  <si>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</si>
  <si>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</si>
  <si>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</si>
  <si>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</si>
  <si>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</si>
  <si>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</si>
  <si>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</si>
  <si>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</si>
  <si>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</si>
  <si>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</si>
  <si>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</si>
  <si>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</si>
  <si>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</si>
  <si>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</si>
  <si>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</si>
  <si>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</si>
  <si>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</si>
  <si>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</si>
  <si>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</si>
  <si>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</si>
  <si>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</si>
  <si>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</si>
  <si>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</si>
  <si>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</si>
  <si>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</si>
  <si>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</si>
  <si>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</si>
  <si>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</si>
  <si>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</si>
  <si>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</si>
  <si>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</si>
  <si>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</si>
  <si>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</si>
  <si>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</si>
  <si>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</si>
  <si>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</si>
  <si>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</si>
  <si>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</si>
  <si>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</si>
  <si>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</si>
  <si>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</si>
  <si>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</si>
  <si>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</si>
  <si>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</si>
  <si>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</si>
  <si>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</si>
  <si>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</si>
  <si>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</si>
  <si>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</si>
  <si>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</si>
  <si>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</si>
  <si>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</si>
  <si>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</si>
  <si>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</si>
  <si>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</si>
  <si>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</si>
  <si>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</si>
  <si>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</si>
  <si>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</si>
  <si>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</si>
  <si>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</si>
  <si>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</si>
  <si>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</si>
  <si>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</si>
  <si>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</si>
  <si>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</si>
  <si>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</si>
  <si>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</si>
  <si>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</si>
  <si>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</si>
  <si>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</si>
  <si>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</si>
  <si>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</si>
  <si>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</si>
  <si>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</si>
  <si>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</si>
  <si>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</si>
  <si>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</si>
  <si>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</si>
  <si>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</si>
  <si>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</si>
  <si>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</si>
  <si>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</si>
  <si>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</si>
  <si>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</si>
  <si>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</si>
  <si>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</si>
  <si>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</si>
  <si>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</si>
  <si>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</si>
  <si>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</si>
  <si>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</si>
  <si>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</si>
  <si>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</si>
  <si>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</si>
  <si>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</si>
  <si>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</si>
  <si>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</si>
  <si>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</si>
  <si>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</si>
  <si>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</si>
  <si>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</si>
  <si>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</si>
  <si>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</si>
  <si>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</si>
  <si>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</si>
  <si>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</si>
  <si>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</si>
  <si>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</si>
  <si>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</si>
  <si>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</si>
  <si>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</si>
  <si>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</si>
  <si>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</si>
  <si>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</si>
  <si>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</si>
  <si>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</si>
  <si>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</si>
  <si>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</si>
  <si>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</si>
  <si>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</si>
  <si>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</si>
  <si>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</si>
  <si>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</si>
  <si>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</si>
  <si>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</si>
  <si>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</si>
  <si>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</si>
  <si>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</si>
  <si>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</si>
  <si>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</si>
  <si>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</si>
  <si>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</si>
  <si>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</si>
  <si>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</si>
  <si>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</si>
  <si>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</si>
  <si>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</si>
  <si>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</si>
  <si>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</si>
  <si>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</si>
  <si>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</si>
  <si>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</si>
  <si>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</si>
  <si>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</si>
  <si>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</si>
  <si>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</si>
  <si>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</si>
  <si>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</si>
  <si>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</si>
  <si>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</si>
  <si>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</si>
  <si>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</si>
  <si>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</si>
  <si>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</si>
  <si>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</si>
  <si>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</si>
  <si>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</si>
  <si>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</si>
  <si>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</si>
  <si>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</si>
  <si>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</si>
  <si>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</si>
  <si>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</si>
  <si>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</si>
  <si>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</si>
  <si>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</si>
  <si>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</si>
  <si>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</si>
  <si>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</si>
  <si>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</si>
  <si>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</si>
  <si>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</si>
  <si>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</si>
  <si>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</si>
  <si>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</si>
  <si>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</si>
  <si>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</si>
  <si>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</si>
  <si>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</si>
  <si>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</si>
  <si>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</si>
  <si>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</si>
  <si>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</si>
  <si>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</si>
  <si>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</si>
  <si>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</si>
  <si>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</si>
  <si>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</si>
  <si>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</si>
  <si>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</si>
  <si>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</si>
  <si>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</si>
  <si>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</si>
  <si>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</si>
  <si>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</si>
  <si>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</si>
  <si>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</si>
  <si>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</si>
  <si>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</si>
  <si>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</si>
  <si>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</si>
  <si>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</si>
  <si>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</si>
  <si>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</si>
  <si>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</si>
  <si>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</si>
  <si>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</si>
  <si>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</si>
  <si>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</si>
  <si>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</si>
  <si>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</si>
  <si>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</si>
  <si>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</si>
  <si>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</si>
  <si>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</si>
  <si>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</si>
  <si>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</si>
  <si>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</si>
  <si>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</si>
  <si>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</si>
  <si>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</si>
  <si>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</si>
  <si>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</si>
  <si>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</si>
  <si>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</si>
  <si>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</si>
  <si>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</si>
  <si>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</si>
  <si>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</si>
  <si>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</si>
  <si>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</si>
  <si>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</si>
  <si>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</si>
  <si>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</si>
  <si>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</si>
  <si>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</si>
  <si>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</si>
  <si>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</si>
  <si>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</si>
  <si>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</si>
  <si>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</si>
  <si>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</si>
  <si>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</si>
  <si>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</si>
  <si>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</si>
  <si>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</si>
  <si>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</si>
  <si>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</si>
  <si>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</si>
  <si>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</si>
  <si>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</si>
  <si>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</si>
  <si>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</si>
  <si>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</si>
  <si>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</si>
  <si>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</si>
  <si>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</si>
  <si>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</si>
  <si>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</si>
  <si>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</si>
  <si>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</si>
  <si>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</si>
  <si>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</si>
  <si>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</si>
  <si>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</si>
  <si>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</si>
  <si>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</si>
  <si>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</si>
  <si>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</si>
  <si>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</si>
  <si>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</si>
  <si>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</si>
  <si>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</si>
  <si>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</si>
  <si>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</si>
  <si>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</si>
  <si>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</si>
  <si>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</si>
  <si>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</si>
  <si>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</si>
  <si>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</si>
  <si>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</si>
  <si>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</si>
  <si>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</si>
  <si>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</si>
  <si>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</si>
  <si>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</si>
  <si>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</si>
  <si>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</si>
  <si>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</si>
  <si>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</si>
  <si>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</si>
  <si>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</si>
  <si>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</si>
  <si>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</si>
  <si>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</si>
  <si>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</si>
  <si>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</si>
  <si>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</si>
  <si>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</si>
  <si>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</si>
  <si>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</si>
  <si>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</si>
  <si>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</si>
  <si>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</si>
  <si>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</si>
  <si>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</si>
  <si>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</si>
  <si>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</si>
  <si>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</si>
  <si>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</si>
  <si>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</si>
  <si>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</si>
  <si>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</si>
  <si>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</si>
  <si>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</si>
  <si>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</si>
  <si>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</si>
  <si>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</si>
  <si>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</si>
  <si>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</si>
  <si>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</si>
  <si>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</si>
  <si>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</si>
  <si>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</si>
  <si>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</si>
  <si>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</si>
  <si>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</si>
  <si>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</si>
  <si>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</si>
  <si>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</si>
  <si>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</si>
  <si>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</si>
  <si>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</si>
  <si>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</si>
  <si>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</si>
  <si>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</si>
  <si>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</si>
  <si>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</si>
  <si>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</si>
  <si>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</si>
  <si>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</si>
  <si>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</si>
  <si>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</si>
  <si>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</si>
  <si>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</si>
  <si>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</si>
  <si>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</si>
  <si>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</si>
  <si>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</si>
  <si>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</si>
  <si>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</si>
  <si>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</si>
  <si>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</si>
  <si>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</si>
  <si>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</si>
  <si>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</si>
  <si>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</si>
  <si>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</si>
  <si>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</si>
  <si>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</si>
  <si>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</si>
  <si>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</si>
  <si>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</si>
  <si>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</si>
  <si>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</si>
  <si>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</si>
  <si>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</si>
  <si>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</si>
  <si>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</si>
  <si>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</si>
  <si>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</si>
  <si>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</si>
  <si>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</si>
  <si>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</si>
  <si>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</si>
  <si>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</si>
  <si>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</si>
  <si>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</si>
  <si>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</si>
  <si>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</si>
  <si>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</si>
  <si>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</si>
  <si>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</si>
  <si>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</si>
  <si>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</si>
  <si>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</si>
  <si>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</si>
  <si>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</si>
  <si>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</si>
  <si>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</si>
  <si>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</si>
  <si>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</si>
  <si>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</si>
  <si>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</si>
  <si>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</si>
  <si>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</si>
  <si>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</si>
  <si>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</si>
  <si>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</si>
  <si>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</si>
  <si>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</si>
  <si>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</si>
  <si>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</si>
  <si>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</si>
  <si>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</si>
  <si>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</si>
  <si>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</si>
  <si>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</si>
  <si>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</si>
  <si>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</si>
  <si>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</si>
  <si>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</si>
  <si>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</si>
  <si>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</si>
  <si>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</si>
  <si>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</si>
  <si>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</si>
  <si>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</si>
  <si>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</si>
  <si>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</si>
  <si>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</si>
  <si>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</si>
  <si>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</si>
  <si>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</si>
  <si>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</si>
  <si>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</si>
  <si>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</si>
  <si>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</si>
  <si>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</si>
  <si>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</si>
  <si>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</si>
  <si>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</si>
  <si>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</si>
  <si>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</si>
  <si>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</si>
  <si>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</si>
  <si>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</si>
  <si>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</si>
  <si>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</si>
  <si>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</si>
  <si>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</si>
  <si>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</si>
  <si>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</si>
  <si>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</si>
  <si>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</si>
  <si>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</si>
  <si>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</si>
  <si>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</si>
  <si>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</si>
  <si>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</si>
  <si>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</si>
  <si>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</si>
  <si>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</si>
  <si>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</si>
  <si>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</si>
  <si>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</si>
  <si>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</si>
  <si>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</si>
  <si>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</si>
  <si>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</si>
  <si>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</si>
  <si>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</si>
  <si>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</si>
  <si>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</si>
  <si>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</si>
  <si>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</si>
  <si>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</si>
  <si>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</si>
  <si>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</si>
  <si>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</si>
  <si>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</si>
  <si>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</si>
  <si>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</si>
  <si>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</si>
  <si>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</si>
  <si>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</si>
  <si>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</si>
  <si>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</si>
  <si>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</si>
  <si>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</si>
  <si>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</si>
  <si>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</si>
  <si>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</si>
  <si>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</si>
  <si>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</si>
  <si>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</si>
  <si>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</si>
  <si>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</si>
  <si>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</si>
  <si>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</si>
  <si>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</si>
  <si>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</si>
  <si>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</si>
  <si>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</si>
  <si>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</si>
  <si>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</si>
  <si>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</si>
  <si>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</si>
  <si>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</si>
  <si>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</si>
  <si>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</si>
  <si>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</si>
  <si>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</si>
  <si>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</si>
  <si>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</si>
  <si>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</si>
  <si>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</si>
  <si>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</si>
  <si>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</si>
  <si>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</si>
  <si>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</si>
  <si>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</si>
  <si>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</si>
  <si>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</si>
  <si>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</si>
  <si>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</si>
  <si>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</si>
  <si>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</si>
  <si>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</si>
  <si>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</si>
  <si>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</si>
  <si>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</si>
  <si>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</si>
  <si>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</si>
  <si>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</si>
  <si>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</si>
  <si>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</si>
  <si>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</si>
  <si>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</si>
  <si>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</si>
  <si>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</si>
  <si>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</si>
  <si>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</si>
  <si>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</si>
  <si>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</si>
  <si>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</si>
  <si>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</si>
  <si>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</si>
  <si>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</si>
  <si>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</si>
  <si>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</si>
  <si>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</si>
  <si>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</si>
  <si>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</si>
  <si>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</si>
  <si>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</si>
  <si>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</si>
  <si>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</si>
  <si>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</si>
  <si>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</si>
  <si>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</si>
  <si>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</si>
  <si>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</si>
  <si>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</si>
  <si>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</si>
  <si>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</si>
  <si>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</si>
  <si>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</si>
  <si>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</si>
  <si>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</si>
  <si>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</si>
  <si>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</si>
  <si>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</si>
  <si>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</si>
  <si>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</si>
  <si>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</si>
  <si>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</si>
  <si>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</si>
  <si>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</si>
  <si>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</si>
  <si>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</si>
  <si>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</si>
  <si>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</si>
  <si>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</si>
  <si>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</si>
  <si>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</si>
  <si>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</si>
  <si>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</si>
  <si>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</si>
  <si>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</si>
  <si>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</si>
  <si>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</si>
  <si>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</si>
  <si>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</si>
  <si>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</si>
  <si>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</si>
  <si>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</si>
  <si>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</si>
  <si>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</si>
  <si>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</si>
  <si>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</si>
  <si>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</si>
  <si>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</si>
  <si>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</si>
  <si>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</si>
  <si>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</si>
  <si>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</si>
  <si>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</si>
  <si>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</si>
  <si>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</si>
  <si>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</si>
  <si>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</si>
  <si>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</si>
  <si>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</si>
  <si>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</si>
  <si>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</si>
  <si>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</si>
  <si>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</si>
  <si>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</si>
  <si>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</si>
  <si>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</si>
  <si>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</si>
  <si>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</si>
  <si>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</si>
  <si>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</si>
  <si>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</si>
  <si>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</si>
  <si>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</si>
  <si>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</si>
  <si>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</si>
  <si>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</si>
  <si>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</si>
  <si>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</si>
  <si>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</si>
  <si>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</si>
  <si>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</si>
  <si>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</si>
  <si>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</si>
  <si>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</si>
  <si>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</si>
  <si>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</si>
  <si>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</si>
  <si>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</si>
  <si>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</si>
  <si>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</si>
  <si>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</si>
  <si>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</si>
  <si>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</si>
  <si>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</si>
  <si>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</si>
  <si>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</si>
  <si>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</si>
  <si>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</si>
  <si>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</si>
  <si>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</si>
  <si>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</si>
  <si>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</si>
  <si>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</si>
  <si>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</si>
  <si>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</si>
  <si>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</si>
  <si>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</si>
  <si>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</si>
  <si>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</si>
  <si>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</si>
  <si>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</si>
  <si>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</si>
  <si>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</si>
  <si>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</si>
  <si>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</si>
  <si>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</si>
  <si>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</si>
  <si>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</si>
  <si>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</si>
  <si>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</si>
  <si>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</si>
  <si>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</si>
  <si>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</si>
  <si>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</si>
  <si>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</si>
  <si>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</si>
  <si>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</si>
  <si>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</si>
  <si>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</si>
  <si>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</si>
  <si>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</si>
  <si>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</si>
  <si>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</si>
  <si>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</si>
  <si>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</si>
  <si>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</si>
  <si>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</si>
  <si>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</si>
  <si>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</si>
  <si>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</si>
  <si>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</si>
  <si>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</si>
  <si>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</si>
  <si>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</si>
  <si>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</si>
  <si>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</si>
  <si>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</si>
  <si>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</si>
  <si>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</si>
  <si>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</si>
  <si>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</si>
  <si>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</si>
  <si>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</si>
  <si>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</si>
  <si>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</si>
  <si>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</si>
  <si>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</si>
  <si>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</si>
  <si>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</si>
  <si>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</si>
  <si>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</si>
  <si>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</si>
  <si>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</si>
  <si>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</si>
  <si>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</si>
  <si>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</si>
  <si>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</si>
  <si>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</si>
  <si>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</si>
  <si>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</si>
  <si>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</si>
  <si>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</si>
  <si>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</si>
  <si>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</si>
  <si>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</si>
  <si>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</si>
  <si>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</si>
  <si>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</si>
  <si>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</si>
  <si>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</si>
  <si>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</si>
  <si>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</si>
  <si>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</si>
  <si>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</si>
  <si>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</si>
  <si>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</si>
  <si>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</si>
  <si>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</si>
  <si>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</si>
  <si>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</si>
  <si>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</si>
  <si>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</si>
  <si>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</si>
  <si>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</si>
  <si>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</si>
  <si>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</si>
  <si>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</si>
  <si>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</si>
  <si>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</si>
  <si>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</si>
  <si>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</si>
  <si>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</si>
  <si>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</si>
  <si>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</si>
  <si>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</si>
  <si>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</si>
  <si>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</si>
  <si>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</si>
  <si>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</si>
  <si>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</si>
  <si>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</si>
  <si>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</si>
  <si>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</si>
  <si>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</si>
  <si>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</si>
  <si>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</si>
  <si>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</si>
  <si>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</si>
  <si>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</si>
  <si>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</si>
  <si>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</si>
  <si>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</si>
  <si>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</si>
  <si>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</si>
  <si>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</si>
  <si>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</si>
  <si>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</si>
  <si>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</si>
  <si>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</si>
  <si>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</si>
  <si>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</si>
  <si>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</si>
  <si>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</si>
  <si>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</si>
  <si>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</si>
  <si>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</si>
  <si>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</si>
  <si>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</si>
  <si>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</si>
  <si>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</si>
  <si>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</si>
  <si>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</si>
  <si>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</si>
  <si>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</si>
  <si>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</si>
  <si>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</si>
  <si>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</si>
  <si>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</si>
  <si>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</si>
  <si>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</si>
  <si>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</si>
  <si>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</si>
  <si>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</si>
  <si>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</si>
  <si>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</si>
  <si>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</si>
  <si>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</si>
  <si>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</si>
  <si>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</si>
  <si>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</si>
  <si>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</si>
  <si>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</si>
  <si>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</si>
  <si>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</si>
  <si>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</si>
  <si>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</si>
  <si>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</si>
  <si>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</si>
  <si>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</si>
  <si>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</si>
  <si>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</si>
  <si>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</si>
  <si>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</si>
  <si>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</si>
  <si>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</si>
  <si>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</si>
  <si>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</si>
  <si>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</si>
  <si>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</si>
  <si>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</si>
  <si>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</si>
  <si>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</si>
  <si>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</si>
  <si>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</si>
  <si>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</si>
  <si>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</si>
  <si>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</si>
  <si>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</si>
  <si>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</si>
  <si>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</si>
  <si>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</si>
  <si>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</si>
  <si>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</si>
  <si>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</si>
  <si>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</si>
  <si>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</si>
  <si>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</si>
  <si>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</si>
  <si>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</si>
  <si>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</si>
  <si>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</si>
  <si>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</si>
  <si>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</si>
  <si>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</si>
  <si>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</si>
  <si>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</si>
  <si>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</si>
  <si>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</si>
  <si>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</si>
  <si>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</si>
  <si>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</si>
  <si>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</si>
  <si>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</si>
  <si>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</si>
  <si>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</si>
  <si>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</si>
  <si>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</si>
  <si>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</si>
  <si>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</si>
  <si>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</si>
  <si>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</si>
  <si>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</si>
  <si>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</si>
  <si>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</si>
  <si>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</si>
  <si>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</si>
  <si>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</si>
  <si>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</si>
  <si>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</si>
  <si>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</si>
  <si>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</si>
  <si>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</si>
  <si>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</si>
  <si>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</si>
  <si>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</si>
  <si>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</si>
  <si>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</si>
  <si>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</si>
  <si>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</si>
  <si>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</si>
  <si>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</si>
  <si>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</si>
  <si>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</si>
  <si>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</si>
  <si>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</si>
  <si>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</si>
  <si>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</si>
  <si>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</si>
  <si>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</si>
  <si>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</si>
  <si>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</si>
  <si>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</si>
  <si>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</si>
  <si>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</si>
  <si>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</si>
  <si>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</si>
  <si>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</si>
  <si>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</si>
  <si>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</si>
  <si>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</si>
  <si>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</si>
  <si>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</si>
  <si>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</si>
  <si>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</si>
  <si>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</si>
  <si>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</si>
  <si>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</si>
  <si>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</si>
  <si>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</si>
  <si>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</si>
  <si>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</si>
  <si>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</si>
  <si>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</si>
  <si>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</si>
  <si>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</si>
  <si>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</si>
  <si>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</si>
  <si>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</si>
  <si>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</si>
  <si>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</si>
  <si>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</si>
  <si>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</si>
  <si>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</si>
  <si>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</si>
  <si>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</si>
  <si>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</si>
  <si>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</si>
  <si>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</si>
  <si>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</si>
  <si>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</si>
  <si>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</si>
  <si>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</si>
  <si>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</si>
  <si>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</si>
  <si>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</si>
  <si>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</si>
  <si>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</si>
  <si>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</si>
  <si>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</si>
  <si>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</si>
  <si>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</si>
  <si>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</si>
  <si>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</si>
  <si>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</si>
  <si>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</si>
  <si>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</si>
  <si>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</si>
  <si>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</si>
  <si>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</si>
  <si>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</si>
  <si>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</si>
  <si>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</si>
  <si>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</si>
  <si>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</si>
  <si>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</si>
  <si>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</si>
  <si>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</si>
  <si>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</si>
  <si>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</si>
  <si>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</si>
  <si>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</si>
  <si>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</si>
  <si>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</si>
  <si>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</si>
  <si>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</si>
  <si>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</si>
  <si>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</si>
  <si>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</si>
  <si>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</si>
  <si>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</si>
  <si>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</si>
  <si>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</si>
  <si>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</si>
  <si>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</si>
  <si>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</si>
  <si>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</si>
  <si>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</si>
  <si>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</si>
  <si>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</si>
  <si>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</si>
  <si>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</si>
  <si>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</si>
  <si>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</si>
  <si>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</si>
  <si>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</si>
  <si>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</si>
  <si>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</si>
  <si>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</si>
  <si>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</si>
  <si>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</si>
  <si>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</si>
  <si>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</si>
  <si>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</si>
  <si>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</si>
  <si>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</si>
  <si>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</si>
  <si>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</si>
  <si>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</si>
  <si>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</si>
  <si>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</si>
  <si>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</si>
  <si>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</si>
  <si>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</si>
  <si>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</si>
  <si>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</si>
  <si>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</si>
  <si>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</si>
  <si>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</si>
  <si>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</si>
  <si>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</si>
  <si>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</si>
  <si>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</si>
  <si>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</si>
  <si>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</si>
  <si>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</si>
  <si>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</si>
  <si>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</si>
  <si>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</si>
  <si>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</si>
  <si>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</si>
  <si>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</si>
  <si>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</si>
  <si>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</si>
  <si>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</si>
  <si>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</si>
  <si>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</si>
  <si>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</si>
  <si>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</si>
  <si>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</si>
  <si>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</si>
  <si>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</si>
  <si>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</si>
  <si>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</si>
  <si>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</si>
  <si>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</si>
  <si>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</si>
  <si>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</si>
  <si>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</si>
  <si>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</si>
  <si>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</si>
  <si>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</si>
  <si>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</si>
  <si>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</si>
  <si>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</si>
  <si>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</si>
  <si>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</si>
  <si>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</si>
  <si>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</si>
  <si>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</si>
  <si>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</si>
  <si>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</si>
  <si>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</si>
  <si>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</si>
  <si>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</si>
  <si>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</si>
  <si>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</si>
  <si>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</si>
  <si>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</si>
  <si>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</si>
  <si>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</si>
  <si>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</si>
  <si>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</si>
  <si>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</si>
  <si>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</si>
  <si>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</si>
  <si>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</si>
  <si>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</si>
  <si>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</si>
  <si>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</si>
  <si>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</si>
  <si>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</si>
  <si>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</si>
  <si>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</si>
  <si>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</si>
  <si>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</si>
  <si>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</si>
  <si>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</si>
  <si>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</si>
  <si>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</si>
  <si>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</si>
  <si>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</si>
  <si>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</si>
  <si>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</si>
  <si>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</si>
  <si>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</si>
  <si>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</si>
  <si>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</si>
  <si>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</si>
  <si>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</si>
  <si>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</si>
  <si>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</si>
  <si>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</si>
  <si>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</si>
  <si>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</si>
  <si>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</si>
  <si>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</si>
  <si>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</si>
  <si>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</si>
  <si>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</si>
  <si>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</si>
  <si>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</si>
  <si>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</si>
  <si>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</si>
  <si>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</si>
  <si>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</si>
  <si>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</si>
  <si>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</si>
  <si>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</si>
  <si>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</si>
  <si>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</si>
  <si>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</si>
  <si>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</si>
  <si>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</si>
  <si>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</si>
  <si>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</si>
  <si>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</si>
  <si>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</si>
  <si>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</si>
  <si>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</si>
  <si>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</si>
  <si>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</si>
  <si>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</si>
  <si>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</si>
  <si>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</si>
  <si>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</si>
  <si>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</si>
  <si>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</si>
  <si>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</si>
  <si>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</si>
  <si>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</si>
  <si>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</si>
  <si>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</si>
  <si>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</si>
  <si>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</si>
  <si>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</si>
  <si>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</si>
  <si>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</si>
  <si>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</si>
  <si>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</si>
  <si>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</si>
  <si>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</si>
  <si>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</si>
  <si>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</si>
  <si>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</si>
  <si>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</si>
  <si>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</si>
  <si>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</si>
  <si>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</si>
  <si>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</si>
  <si>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</si>
  <si>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</si>
  <si>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</si>
  <si>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</si>
  <si>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</si>
  <si>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</si>
  <si>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</si>
  <si>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</si>
  <si>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</si>
  <si>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</si>
  <si>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</si>
  <si>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</si>
  <si>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</si>
  <si>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</si>
  <si>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</si>
  <si>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</si>
  <si>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</si>
  <si>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</si>
  <si>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</si>
  <si>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</si>
  <si>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</si>
  <si>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</si>
  <si>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</si>
  <si>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</si>
  <si>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</si>
  <si>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</si>
  <si>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</si>
  <si>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</si>
  <si>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</si>
  <si>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</si>
  <si>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</si>
  <si>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</si>
  <si>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</si>
  <si>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</si>
  <si>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</si>
  <si>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</si>
  <si>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</si>
  <si>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</si>
  <si>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</si>
  <si>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</si>
  <si>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</si>
  <si>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</si>
  <si>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</si>
  <si>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</si>
  <si>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</si>
  <si>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</si>
  <si>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</si>
  <si>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</si>
  <si>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</si>
  <si>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</si>
  <si>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</si>
  <si>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</si>
  <si>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</si>
  <si>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</si>
  <si>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</si>
  <si>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</si>
  <si>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</si>
  <si>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</si>
  <si>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</si>
  <si>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</si>
  <si>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</si>
  <si>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</si>
  <si>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</si>
  <si>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</si>
  <si>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</si>
  <si>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</si>
  <si>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</si>
  <si>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</si>
  <si>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</si>
  <si>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</si>
  <si>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</si>
  <si>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</si>
  <si>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</si>
  <si>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</si>
  <si>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</si>
  <si>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</si>
  <si>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</si>
  <si>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</si>
  <si>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</si>
  <si>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</si>
  <si>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</si>
  <si>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</si>
  <si>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</si>
  <si>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</si>
  <si>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</si>
  <si>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</si>
  <si>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</si>
  <si>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</si>
  <si>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</si>
  <si>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</si>
  <si>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</si>
  <si>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</si>
  <si>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</si>
  <si>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</si>
  <si>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</si>
  <si>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</si>
  <si>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</si>
  <si>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</si>
  <si>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</si>
  <si>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</si>
  <si>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</si>
  <si>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</si>
  <si>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</si>
  <si>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</si>
  <si>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</si>
  <si>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</si>
  <si>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</si>
  <si>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</si>
  <si>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</si>
  <si>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</si>
  <si>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</si>
  <si>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</si>
  <si>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</si>
  <si>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</si>
  <si>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</si>
  <si>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</si>
  <si>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</si>
  <si>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</si>
  <si>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</si>
  <si>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</si>
  <si>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</si>
  <si>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</si>
  <si>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</si>
  <si>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</si>
  <si>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</si>
  <si>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</si>
  <si>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</si>
  <si>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</si>
  <si>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</si>
  <si>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</si>
  <si>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</si>
  <si>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</si>
  <si>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</si>
  <si>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</si>
  <si>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</si>
  <si>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</si>
  <si>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</si>
  <si>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</si>
  <si>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</si>
  <si>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</si>
  <si>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</si>
  <si>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</si>
  <si>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</si>
  <si>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</si>
  <si>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</si>
  <si>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</si>
  <si>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</si>
  <si>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</si>
  <si>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</si>
  <si>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</si>
  <si>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</si>
  <si>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</si>
  <si>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</si>
  <si>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</si>
  <si>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</si>
  <si>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</si>
  <si>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</si>
  <si>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</si>
  <si>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</si>
  <si>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</si>
  <si>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</si>
  <si>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</si>
  <si>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</si>
  <si>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</si>
  <si>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</si>
  <si>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</si>
  <si>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</si>
  <si>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</si>
  <si>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</si>
  <si>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</si>
  <si>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</si>
  <si>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</si>
  <si>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</si>
  <si>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</si>
  <si>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</si>
  <si>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</si>
  <si>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</si>
  <si>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</si>
  <si>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</si>
  <si>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</si>
  <si>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</si>
  <si>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</si>
  <si>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</si>
  <si>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</si>
  <si>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</si>
  <si>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</si>
  <si>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</si>
  <si>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</si>
  <si>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</si>
  <si>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</si>
  <si>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</si>
  <si>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</si>
  <si>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</si>
  <si>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</si>
  <si>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</si>
  <si>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</si>
  <si>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</si>
  <si>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</si>
  <si>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</si>
  <si>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</si>
  <si>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</si>
  <si>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</si>
  <si>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</si>
  <si>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</si>
  <si>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</si>
  <si>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</si>
  <si>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</si>
  <si>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</si>
  <si>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</si>
  <si>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</si>
  <si>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</si>
  <si>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</si>
  <si>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</si>
  <si>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</si>
  <si>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</si>
  <si>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</si>
  <si>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</si>
  <si>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</si>
  <si>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</si>
  <si>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</si>
  <si>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</si>
  <si>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</si>
  <si>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</si>
  <si>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</si>
  <si>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</si>
  <si>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</si>
  <si>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</si>
  <si>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</si>
  <si>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</si>
  <si>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</si>
  <si>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</si>
  <si>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</si>
  <si>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</si>
  <si>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</si>
  <si>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</si>
  <si>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</si>
  <si>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</si>
  <si>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</si>
  <si>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</si>
  <si>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</si>
  <si>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</si>
  <si>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</si>
  <si>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</si>
  <si>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</si>
  <si>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</si>
  <si>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</si>
  <si>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</si>
  <si>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</si>
  <si>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</si>
  <si>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</si>
  <si>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</si>
  <si>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</si>
  <si>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</si>
  <si>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</si>
  <si>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</si>
  <si>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</si>
  <si>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</si>
  <si>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</si>
  <si>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</si>
  <si>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</si>
  <si>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</si>
  <si>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</si>
  <si>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</si>
  <si>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</si>
  <si>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</si>
  <si>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</si>
  <si>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</si>
  <si>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</si>
  <si>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</si>
  <si>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</si>
  <si>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</si>
  <si>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</si>
  <si>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</si>
  <si>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</si>
  <si>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</si>
  <si>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</si>
  <si>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</si>
  <si>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</si>
  <si>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</si>
  <si>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</si>
  <si>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</si>
  <si>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</si>
  <si>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</si>
  <si>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</si>
  <si>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</si>
  <si>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</si>
  <si>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</si>
  <si>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</si>
  <si>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</si>
  <si>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</si>
  <si>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</si>
  <si>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</si>
  <si>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</si>
  <si>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</si>
  <si>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</si>
  <si>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</si>
  <si>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</si>
  <si>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</si>
  <si>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</si>
  <si>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</si>
  <si>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</si>
  <si>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</si>
  <si>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</si>
  <si>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</si>
  <si>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</si>
  <si>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</si>
  <si>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</si>
  <si>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</si>
  <si>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</si>
  <si>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</si>
  <si>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</si>
  <si>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</si>
  <si>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</si>
  <si>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</si>
  <si>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</si>
  <si>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</si>
  <si>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</si>
  <si>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</si>
  <si>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</si>
  <si>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</si>
  <si>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</si>
  <si>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</si>
  <si>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</si>
  <si>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</si>
  <si>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</si>
  <si>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</si>
  <si>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</si>
  <si>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</si>
  <si>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</si>
  <si>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</si>
  <si>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</si>
  <si>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</si>
  <si>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</si>
  <si>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</si>
  <si>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</si>
  <si>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</si>
  <si>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</si>
  <si>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</si>
  <si>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</si>
  <si>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</si>
  <si>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</si>
  <si>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</si>
  <si>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</si>
  <si>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</si>
  <si>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</si>
  <si>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</si>
  <si>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</si>
  <si>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</si>
  <si>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</si>
  <si>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</si>
  <si>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</si>
  <si>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</si>
  <si>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</si>
  <si>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</si>
  <si>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</si>
  <si>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</si>
  <si>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</si>
  <si>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</si>
  <si>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</si>
  <si>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</si>
  <si>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</si>
  <si>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</si>
  <si>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</si>
  <si>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</si>
  <si>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</si>
  <si>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</si>
  <si>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</si>
  <si>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</si>
  <si>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</si>
  <si>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</si>
  <si>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</si>
  <si>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</si>
  <si>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</si>
  <si>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</si>
  <si>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</si>
  <si>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</si>
  <si>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</si>
  <si>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</si>
  <si>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</si>
  <si>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</si>
  <si>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</si>
  <si>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</si>
  <si>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</si>
  <si>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</si>
  <si>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</si>
  <si>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</si>
  <si>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</si>
  <si>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</si>
  <si>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</si>
  <si>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</si>
  <si>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</si>
  <si>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</si>
  <si>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</si>
  <si>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</si>
  <si>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</si>
  <si>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</si>
  <si>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</si>
  <si>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</si>
  <si>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</si>
  <si>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</si>
  <si>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</si>
  <si>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</si>
  <si>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</si>
  <si>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</si>
  <si>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</si>
  <si>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</si>
  <si>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</si>
  <si>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</si>
  <si>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</si>
  <si>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</si>
  <si>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</si>
  <si>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</si>
  <si>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</si>
  <si>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</si>
  <si>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</si>
  <si>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</si>
  <si>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</si>
  <si>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</si>
  <si>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</si>
  <si>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</si>
  <si>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</si>
  <si>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</si>
  <si>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</si>
  <si>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</si>
  <si>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</si>
  <si>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</si>
  <si>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</si>
  <si>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</si>
  <si>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</si>
  <si>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</si>
  <si>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</si>
  <si>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</si>
  <si>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</si>
  <si>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</si>
  <si>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</si>
  <si>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</si>
  <si>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</si>
  <si>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</si>
  <si>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</si>
  <si>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</si>
  <si>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</si>
  <si>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</si>
  <si>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</si>
  <si>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</si>
  <si>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</si>
  <si>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</si>
  <si>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</si>
  <si>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</si>
  <si>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</si>
  <si>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</si>
  <si>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</si>
  <si>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</si>
  <si>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</si>
  <si>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</si>
  <si>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</si>
  <si>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</si>
  <si>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</si>
  <si>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</si>
  <si>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</si>
  <si>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</si>
  <si>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</si>
  <si>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</si>
  <si>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</si>
  <si>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</si>
  <si>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</si>
  <si>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</si>
  <si>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</si>
  <si>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</si>
  <si>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</si>
  <si>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</si>
  <si>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</si>
  <si>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</si>
  <si>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</si>
  <si>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</si>
  <si>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</si>
  <si>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</si>
  <si>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</si>
  <si>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</si>
  <si>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</si>
  <si>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</si>
  <si>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</si>
  <si>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</si>
  <si>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</si>
  <si>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</si>
  <si>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</si>
  <si>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</si>
  <si>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</si>
  <si>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</si>
  <si>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</si>
  <si>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</si>
  <si>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</si>
  <si>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</si>
  <si>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</si>
  <si>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</si>
  <si>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</si>
  <si>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</si>
  <si>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</si>
  <si>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</si>
  <si>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</si>
  <si>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</si>
  <si>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</si>
  <si>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</si>
  <si>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</si>
  <si>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</si>
  <si>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</si>
  <si>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</si>
  <si>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</si>
  <si>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</si>
  <si>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</si>
  <si>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</si>
  <si>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</si>
  <si>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</si>
  <si>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</si>
  <si>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</si>
  <si>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</si>
  <si>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</si>
  <si>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</si>
  <si>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</si>
  <si>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</si>
  <si>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</si>
  <si>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</si>
  <si>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</si>
  <si>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</si>
  <si>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</si>
  <si>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</si>
  <si>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</si>
  <si>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</si>
  <si>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</si>
  <si>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</si>
  <si>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</si>
  <si>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</si>
  <si>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</si>
  <si>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</si>
  <si>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</si>
  <si>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</si>
  <si>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</si>
  <si>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</si>
  <si>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</si>
  <si>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</si>
  <si>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</si>
  <si>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</si>
  <si>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</si>
  <si>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</si>
  <si>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</si>
  <si>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</si>
  <si>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</si>
  <si>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</si>
  <si>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</si>
  <si>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</si>
  <si>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</si>
  <si>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</si>
  <si>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</si>
  <si>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</si>
  <si>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</si>
  <si>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</si>
  <si>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</si>
  <si>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</si>
  <si>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</si>
  <si>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</si>
  <si>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</si>
  <si>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</si>
  <si>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</si>
  <si>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</si>
  <si>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</si>
  <si>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</si>
  <si>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</si>
  <si>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</si>
  <si>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</si>
  <si>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</si>
  <si>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</si>
  <si>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</si>
  <si>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</si>
  <si>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</si>
  <si>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</si>
  <si>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</si>
  <si>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</si>
  <si>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</si>
  <si>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</si>
  <si>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</si>
  <si>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</si>
  <si>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</si>
  <si>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</si>
  <si>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</si>
  <si>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</si>
  <si>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</si>
  <si>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</si>
  <si>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</si>
  <si>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</si>
  <si>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</si>
  <si>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</si>
  <si>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</si>
  <si>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</si>
  <si>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</si>
  <si>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</si>
  <si>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</si>
  <si>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</si>
  <si>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</si>
  <si>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</si>
  <si>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</si>
  <si>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</si>
  <si>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</si>
  <si>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</si>
  <si>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</si>
  <si>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</si>
  <si>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</si>
  <si>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</si>
  <si>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</si>
  <si>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</si>
  <si>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</si>
  <si>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</si>
  <si>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</si>
  <si>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</si>
  <si>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</si>
  <si>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</si>
  <si>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</si>
  <si>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</si>
  <si>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</si>
  <si>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</si>
  <si>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</si>
  <si>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</si>
  <si>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</si>
  <si>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</si>
  <si>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</si>
  <si>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</si>
  <si>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</si>
  <si>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</si>
  <si>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</si>
  <si>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</si>
  <si>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</si>
  <si>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</si>
  <si>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</si>
  <si>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</si>
  <si>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</si>
  <si>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</si>
  <si>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</si>
  <si>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</si>
  <si>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</si>
  <si>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</si>
  <si>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</si>
  <si>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</si>
  <si>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</si>
  <si>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</si>
  <si>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</si>
  <si>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</si>
  <si>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</si>
  <si>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</si>
  <si>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</si>
  <si>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</si>
  <si>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</si>
  <si>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</si>
  <si>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</si>
  <si>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</si>
  <si>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</si>
  <si>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</si>
  <si>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</si>
  <si>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</si>
  <si>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</si>
  <si>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</si>
  <si>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</si>
  <si>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</si>
  <si>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</si>
  <si>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</si>
  <si>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</si>
  <si>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</si>
  <si>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</si>
  <si>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</si>
  <si>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</si>
  <si>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</si>
  <si>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</si>
  <si>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</si>
  <si>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</si>
  <si>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</si>
  <si>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</si>
  <si>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</si>
  <si>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</si>
  <si>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</si>
  <si>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</si>
  <si>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</si>
  <si>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</si>
  <si>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</si>
  <si>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</si>
  <si>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</si>
  <si>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</si>
  <si>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</si>
  <si>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</si>
  <si>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</si>
  <si>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</si>
  <si>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</si>
  <si>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</si>
  <si>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</si>
  <si>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</si>
  <si>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</si>
  <si>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</si>
  <si>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</si>
  <si>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</si>
  <si>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</si>
  <si>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</si>
  <si>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</si>
  <si>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</si>
  <si>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</si>
  <si>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</si>
  <si>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</si>
  <si>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</si>
  <si>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</si>
  <si>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</si>
  <si>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</si>
  <si>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</si>
  <si>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</si>
  <si>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</si>
  <si>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</si>
  <si>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</si>
  <si>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</si>
  <si>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</si>
  <si>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</si>
  <si>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</si>
  <si>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</si>
  <si>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</si>
  <si>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</si>
  <si>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</si>
  <si>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</si>
  <si>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</si>
  <si>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</si>
  <si>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</si>
  <si>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</si>
  <si>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</si>
  <si>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</si>
  <si>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</si>
  <si>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</si>
  <si>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</si>
  <si>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</si>
  <si>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</si>
  <si>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</si>
  <si>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</si>
  <si>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</si>
  <si>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</si>
  <si>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</si>
  <si>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</si>
  <si>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</si>
  <si>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</si>
  <si>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</si>
  <si>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</si>
  <si>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</si>
  <si>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</si>
  <si>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</si>
  <si>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</si>
  <si>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</si>
  <si>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</si>
  <si>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</si>
  <si>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</si>
  <si>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</si>
  <si>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</si>
  <si>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</si>
  <si>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</si>
  <si>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</si>
  <si>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</si>
  <si>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</si>
  <si>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</si>
  <si>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</si>
  <si>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</si>
  <si>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</si>
  <si>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</si>
  <si>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</si>
  <si>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</si>
  <si>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</si>
  <si>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</si>
  <si>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</si>
  <si>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</si>
  <si>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</si>
  <si>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</si>
  <si>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</si>
  <si>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</si>
  <si>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</si>
  <si>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</si>
  <si>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</si>
  <si>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</si>
  <si>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</si>
  <si>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</si>
  <si>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</si>
  <si>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</si>
  <si>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</si>
  <si>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</si>
  <si>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</si>
  <si>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</si>
  <si>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</si>
  <si>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</si>
  <si>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</si>
  <si>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</si>
  <si>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</si>
  <si>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</si>
  <si>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</si>
  <si>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</si>
  <si>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</si>
  <si>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</si>
  <si>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</si>
  <si>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</si>
  <si>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</si>
  <si>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</si>
  <si>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</si>
  <si>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</si>
  <si>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</si>
  <si>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</si>
  <si>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</si>
  <si>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</si>
  <si>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</si>
  <si>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</si>
  <si>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</si>
  <si>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</si>
  <si>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</si>
  <si>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</si>
  <si>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</si>
  <si>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</si>
  <si>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</si>
  <si>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</si>
  <si>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</si>
  <si>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</si>
  <si>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</si>
  <si>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</si>
  <si>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</si>
  <si>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</si>
  <si>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</si>
  <si>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</si>
  <si>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</si>
  <si>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</si>
  <si>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</si>
  <si>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</si>
  <si>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</si>
  <si>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</si>
  <si>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</si>
  <si>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</si>
  <si>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</si>
  <si>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</si>
  <si>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</si>
  <si>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</si>
  <si>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</si>
  <si>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</si>
  <si>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</si>
  <si>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</si>
  <si>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</si>
  <si>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</si>
  <si>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</si>
  <si>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</si>
  <si>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</si>
  <si>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</si>
  <si>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</si>
  <si>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</si>
  <si>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</si>
  <si>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</si>
  <si>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</si>
  <si>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</si>
  <si>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</si>
  <si>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</si>
  <si>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</si>
  <si>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</si>
  <si>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</si>
  <si>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</si>
  <si>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</si>
  <si>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</si>
  <si>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</si>
  <si>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</si>
  <si>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</si>
  <si>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</si>
  <si>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</si>
  <si>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</si>
  <si>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</si>
  <si>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</si>
  <si>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</si>
  <si>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</si>
  <si>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</si>
  <si>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</si>
  <si>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</si>
  <si>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</si>
  <si>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</si>
  <si>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</si>
  <si>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</si>
  <si>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</si>
  <si>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</si>
  <si>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</si>
  <si>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</si>
  <si>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</si>
  <si>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</si>
  <si>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</si>
  <si>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</si>
  <si>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</si>
  <si>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</si>
  <si>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</si>
  <si>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</si>
  <si>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</si>
  <si>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</si>
  <si>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</si>
  <si>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</si>
  <si>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</si>
  <si>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</si>
  <si>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</si>
  <si>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</si>
  <si>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</si>
  <si>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</si>
  <si>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</si>
  <si>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</si>
  <si>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</si>
  <si>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</si>
  <si>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</si>
  <si>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</si>
  <si>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</si>
  <si>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</si>
  <si>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</si>
  <si>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</si>
  <si>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</si>
  <si>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</si>
  <si>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</si>
  <si>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</si>
  <si>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</si>
  <si>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</si>
  <si>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</si>
  <si>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</si>
  <si>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</si>
  <si>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</si>
  <si>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</si>
  <si>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</si>
  <si>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</si>
  <si>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</si>
  <si>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</si>
  <si>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</si>
  <si>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</si>
  <si>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</si>
  <si>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</si>
  <si>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</si>
  <si>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</si>
  <si>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</si>
  <si>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</si>
  <si>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</si>
  <si>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</si>
  <si>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</si>
  <si>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</si>
  <si>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</si>
  <si>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</si>
  <si>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</si>
  <si>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</si>
  <si>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</si>
  <si>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</si>
  <si>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</si>
  <si>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</si>
  <si>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</si>
  <si>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</si>
  <si>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</si>
  <si>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</si>
  <si>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</si>
  <si>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</si>
  <si>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</si>
  <si>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</si>
  <si>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</si>
  <si>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</si>
  <si>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</si>
  <si>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</si>
  <si>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</si>
  <si>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</si>
  <si>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</si>
  <si>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</si>
  <si>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</si>
  <si>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</si>
  <si>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</si>
  <si>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</si>
  <si>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</si>
  <si>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</si>
  <si>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</si>
  <si>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</si>
  <si>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</si>
  <si>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</si>
  <si>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</si>
  <si>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</si>
  <si>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</si>
  <si>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</si>
  <si>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</si>
  <si>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</si>
  <si>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</si>
  <si>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</si>
  <si>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</si>
  <si>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</si>
  <si>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</si>
  <si>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</si>
  <si>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</si>
  <si>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</si>
  <si>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</si>
  <si>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</si>
  <si>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</si>
  <si>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</si>
  <si>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</si>
  <si>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</si>
  <si>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</si>
  <si>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</si>
  <si>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</si>
  <si>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</si>
  <si>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</si>
  <si>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</si>
  <si>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</si>
  <si>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</si>
  <si>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</si>
  <si>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</si>
  <si>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</si>
  <si>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</si>
  <si>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</si>
  <si>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</si>
  <si>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</si>
  <si>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</si>
  <si>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</si>
  <si>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</si>
  <si>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</si>
  <si>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</si>
  <si>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</si>
  <si>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</si>
  <si>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</si>
  <si>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</si>
  <si>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</si>
  <si>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</si>
  <si>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</si>
  <si>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</si>
  <si>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</si>
  <si>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</si>
  <si>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</si>
  <si>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</si>
  <si>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</si>
  <si>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</si>
  <si>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</si>
  <si>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</si>
  <si>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</si>
  <si>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</si>
  <si>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</si>
  <si>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</si>
  <si>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</si>
  <si>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</si>
  <si>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</si>
  <si>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</si>
  <si>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</si>
  <si>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</si>
  <si>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</si>
  <si>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</si>
  <si>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</si>
  <si>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</si>
  <si>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</si>
  <si>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</si>
  <si>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</si>
  <si>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</si>
  <si>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</si>
  <si>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</si>
  <si>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</si>
  <si>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</si>
  <si>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</si>
  <si>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</si>
  <si>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</si>
  <si>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</si>
  <si>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</si>
  <si>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</si>
  <si>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</si>
  <si>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</si>
  <si>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</si>
  <si>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</si>
  <si>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</si>
  <si>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</si>
  <si>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</si>
  <si>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</si>
  <si>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</si>
  <si>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</si>
  <si>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</si>
  <si>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</si>
  <si>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</si>
  <si>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</si>
  <si>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</si>
  <si>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</si>
  <si>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</si>
  <si>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</si>
  <si>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</si>
  <si>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</si>
  <si>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</si>
  <si>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</si>
  <si>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</si>
  <si>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</si>
  <si>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</si>
  <si>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</si>
  <si>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</si>
  <si>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</si>
  <si>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</si>
  <si>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</si>
  <si>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</si>
  <si>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</si>
  <si>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</si>
  <si>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</si>
  <si>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</si>
  <si>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</si>
  <si>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</si>
  <si>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</si>
  <si>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</si>
  <si>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</si>
  <si>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</si>
  <si>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</si>
  <si>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</si>
  <si>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</si>
  <si>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</si>
  <si>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</si>
  <si>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</si>
  <si>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</si>
  <si>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</si>
  <si>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</si>
  <si>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</si>
  <si>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</si>
  <si>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</si>
  <si>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</si>
  <si>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</si>
  <si>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</si>
  <si>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</si>
  <si>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</si>
  <si>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</si>
  <si>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</si>
  <si>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</si>
  <si>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</si>
  <si>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</si>
  <si>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</si>
  <si>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</si>
  <si>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</si>
  <si>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</si>
  <si>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</si>
  <si>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</si>
  <si>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</si>
  <si>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</si>
  <si>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</si>
  <si>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</si>
  <si>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</si>
  <si>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</si>
  <si>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</si>
  <si>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</si>
  <si>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</si>
  <si>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</si>
  <si>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</si>
  <si>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</si>
  <si>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</si>
  <si>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</si>
  <si>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</si>
  <si>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</si>
  <si>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</si>
  <si>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</si>
  <si>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</si>
  <si>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</si>
  <si>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</si>
  <si>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</si>
  <si>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</si>
  <si>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</si>
  <si>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</si>
  <si>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</si>
  <si>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</si>
  <si>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</si>
  <si>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</si>
  <si>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</si>
  <si>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</si>
  <si>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</si>
  <si>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</si>
  <si>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</si>
  <si>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</si>
  <si>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</si>
  <si>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</si>
  <si>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</si>
  <si>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</si>
  <si>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</si>
  <si>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</si>
  <si>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</si>
  <si>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</si>
  <si>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</si>
  <si>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</si>
  <si>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</si>
  <si>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</si>
  <si>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</si>
  <si>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</si>
  <si>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</si>
  <si>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</si>
  <si>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</si>
  <si>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</si>
  <si>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</si>
  <si>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</si>
  <si>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</si>
  <si>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</si>
  <si>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</si>
  <si>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</si>
  <si>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</si>
  <si>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</si>
  <si>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</si>
  <si>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</si>
  <si>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</si>
  <si>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</si>
  <si>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</si>
  <si>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</si>
  <si>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</si>
  <si>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</si>
  <si>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</si>
  <si>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</si>
  <si>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</si>
  <si>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</si>
  <si>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</si>
  <si>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</si>
  <si>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</si>
  <si>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</si>
  <si>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</si>
  <si>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</si>
  <si>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</si>
  <si>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</si>
  <si>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</si>
  <si>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</si>
  <si>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</si>
  <si>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</si>
  <si>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</si>
  <si>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</si>
  <si>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</si>
  <si>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</si>
  <si>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</si>
  <si>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</si>
  <si>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</si>
  <si>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</si>
  <si>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</si>
  <si>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</si>
  <si>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</si>
  <si>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</si>
  <si>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</si>
  <si>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</si>
  <si>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</si>
  <si>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</si>
  <si>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</si>
  <si>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</si>
  <si>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</si>
  <si>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</si>
  <si>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</si>
  <si>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</si>
  <si>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</si>
  <si>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</si>
  <si>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</si>
  <si>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</si>
  <si>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</si>
  <si>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</si>
  <si>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</si>
  <si>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</si>
  <si>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</si>
  <si>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</si>
  <si>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</si>
  <si>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</si>
  <si>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</si>
  <si>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</si>
  <si>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</si>
  <si>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</si>
  <si>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</si>
  <si>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</si>
  <si>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</si>
  <si>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</si>
  <si>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</si>
  <si>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</si>
  <si>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</si>
  <si>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</si>
  <si>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</si>
  <si>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</si>
  <si>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</si>
  <si>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</si>
  <si>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</si>
  <si>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</si>
  <si>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</si>
  <si>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</si>
  <si>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</si>
  <si>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</si>
  <si>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</si>
  <si>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</si>
  <si>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</si>
  <si>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</si>
  <si>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</si>
  <si>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</si>
  <si>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</si>
  <si>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</si>
  <si>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</si>
  <si>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</si>
  <si>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</si>
  <si>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</si>
  <si>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</si>
  <si>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</si>
  <si>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</si>
  <si>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</si>
  <si>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</si>
  <si>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</si>
  <si>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</si>
  <si>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</si>
  <si>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</si>
  <si>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</si>
  <si>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</si>
  <si>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</si>
  <si>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</si>
  <si>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</si>
  <si>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</si>
  <si>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</si>
  <si>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</si>
  <si>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</si>
  <si>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</si>
  <si>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</si>
  <si>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</si>
  <si>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</si>
  <si>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</si>
  <si>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</si>
  <si>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</si>
  <si>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</si>
  <si>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</si>
  <si>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</si>
  <si>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</si>
  <si>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</si>
  <si>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</si>
  <si>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</si>
  <si>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</si>
  <si>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</si>
  <si>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</si>
  <si>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</si>
  <si>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</si>
  <si>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</si>
  <si>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</si>
  <si>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</si>
  <si>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</si>
  <si>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</si>
  <si>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</si>
  <si>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</si>
  <si>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</si>
  <si>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</si>
  <si>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</si>
  <si>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</si>
  <si>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</si>
  <si>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</si>
  <si>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</si>
  <si>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</si>
  <si>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</si>
  <si>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</si>
  <si>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</si>
  <si>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</si>
  <si>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</si>
  <si>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</si>
  <si>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</si>
  <si>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</si>
  <si>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</si>
  <si>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</si>
  <si>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</si>
  <si>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</si>
  <si>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</si>
  <si>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</si>
  <si>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</si>
  <si>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</si>
  <si>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</si>
  <si>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</si>
  <si>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</si>
  <si>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</si>
  <si>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</si>
  <si>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</si>
  <si>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</si>
  <si>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</si>
  <si>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</si>
  <si>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</si>
  <si>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</si>
  <si>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</si>
  <si>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</si>
  <si>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</si>
  <si>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</si>
  <si>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</si>
  <si>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</si>
  <si>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</si>
  <si>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</si>
  <si>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</si>
  <si>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</si>
  <si>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</si>
  <si>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</si>
  <si>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</si>
  <si>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</si>
  <si>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</si>
  <si>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</si>
  <si>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</si>
  <si>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</si>
  <si>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</si>
  <si>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</si>
  <si>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</si>
  <si>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</si>
  <si>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</si>
  <si>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</si>
  <si>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</si>
  <si>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</si>
  <si>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</si>
  <si>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</si>
  <si>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</si>
  <si>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</si>
  <si>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</si>
  <si>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</si>
  <si>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</si>
  <si>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</si>
  <si>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</si>
  <si>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</si>
  <si>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</si>
  <si>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</si>
  <si>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</si>
  <si>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</si>
  <si>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</si>
  <si>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</si>
  <si>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</si>
  <si>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</si>
  <si>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</si>
  <si>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</si>
  <si>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</si>
  <si>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</si>
  <si>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</si>
  <si>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</si>
  <si>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</si>
  <si>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</si>
  <si>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</si>
  <si>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</si>
  <si>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</si>
  <si>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</si>
  <si>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</si>
  <si>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</si>
  <si>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</si>
  <si>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</si>
  <si>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</si>
  <si>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</si>
  <si>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</si>
  <si>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</si>
  <si>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</si>
  <si>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</si>
  <si>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</si>
  <si>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</si>
  <si>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</si>
  <si>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</si>
  <si>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</si>
  <si>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</si>
  <si>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</si>
  <si>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</si>
  <si>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</si>
  <si>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</si>
  <si>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</si>
  <si>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</si>
  <si>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</si>
  <si>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</si>
  <si>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</si>
  <si>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</si>
  <si>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</si>
  <si>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</si>
  <si>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</si>
  <si>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</si>
  <si>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</si>
  <si>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</si>
  <si>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</si>
  <si>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</si>
  <si>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</si>
  <si>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</si>
  <si>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</si>
  <si>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</si>
  <si>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</si>
  <si>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</si>
  <si>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</si>
  <si>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</si>
  <si>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</si>
  <si>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</si>
  <si>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</si>
  <si>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</si>
  <si>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</si>
  <si>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</si>
  <si>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</si>
  <si>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</si>
  <si>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</si>
  <si>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</si>
  <si>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</si>
  <si>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</si>
  <si>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</si>
  <si>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</si>
  <si>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</si>
  <si>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</si>
  <si>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</si>
  <si>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</si>
  <si>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</si>
  <si>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</si>
  <si>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</si>
  <si>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</si>
  <si>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</si>
  <si>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</si>
  <si>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</si>
  <si>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</si>
  <si>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</si>
  <si>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</si>
  <si>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</si>
  <si>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</si>
  <si>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</si>
  <si>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</si>
  <si>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</si>
  <si>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</si>
  <si>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</si>
  <si>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</si>
  <si>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</si>
  <si>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</si>
  <si>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</si>
  <si>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</si>
  <si>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</si>
  <si>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</si>
  <si>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</si>
  <si>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</si>
  <si>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</si>
  <si>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</si>
  <si>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</si>
  <si>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</si>
  <si>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</si>
  <si>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</si>
  <si>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</si>
  <si>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</si>
  <si>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</si>
  <si>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</si>
  <si>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</si>
  <si>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</si>
  <si>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</si>
  <si>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</si>
  <si>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</si>
  <si>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</si>
  <si>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</si>
  <si>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</si>
  <si>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</si>
  <si>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</si>
  <si>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</si>
  <si>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</si>
  <si>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</si>
  <si>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</si>
  <si>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</si>
  <si>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</si>
  <si>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</si>
  <si>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</si>
  <si>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</si>
  <si>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</si>
  <si>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</si>
  <si>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</si>
  <si>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</si>
  <si>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</si>
  <si>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</si>
  <si>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</si>
  <si>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</si>
  <si>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</si>
  <si>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</si>
  <si>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</si>
  <si>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</si>
  <si>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</si>
  <si>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</si>
  <si>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</si>
  <si>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</si>
  <si>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</si>
  <si>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</si>
  <si>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</si>
  <si>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</si>
  <si>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</si>
  <si>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</si>
  <si>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</si>
  <si>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</si>
  <si>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</si>
  <si>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</si>
  <si>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</si>
  <si>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</si>
  <si>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</si>
  <si>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</si>
  <si>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</si>
  <si>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</si>
  <si>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</si>
  <si>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</si>
  <si>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</si>
  <si>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</si>
  <si>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</si>
  <si>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</si>
  <si>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</si>
  <si>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</si>
  <si>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</si>
  <si>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</si>
  <si>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</si>
  <si>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</si>
  <si>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</si>
  <si>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</si>
  <si>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</si>
  <si>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</si>
  <si>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</si>
  <si>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</si>
  <si>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</si>
  <si>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</si>
  <si>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</si>
  <si>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</si>
  <si>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</si>
  <si>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</si>
  <si>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</si>
  <si>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</si>
  <si>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</si>
  <si>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</si>
  <si>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</si>
  <si>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</si>
  <si>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</si>
  <si>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</si>
  <si>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</si>
  <si>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</si>
  <si>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</si>
  <si>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</si>
  <si>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</si>
  <si>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</si>
  <si>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</si>
  <si>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</si>
  <si>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</si>
  <si>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</si>
  <si>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</si>
  <si>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</si>
  <si>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</si>
  <si>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</si>
  <si>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</si>
  <si>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</si>
  <si>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</si>
  <si>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</si>
  <si>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</si>
  <si>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</si>
  <si>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</si>
  <si>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</si>
  <si>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</si>
  <si>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</si>
  <si>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</si>
  <si>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</si>
  <si>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</si>
  <si>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</si>
  <si>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</si>
  <si>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</si>
  <si>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</si>
  <si>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</si>
  <si>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</si>
  <si>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</si>
  <si>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</si>
  <si>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</si>
  <si>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</si>
  <si>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</si>
  <si>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</si>
  <si>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</si>
  <si>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</si>
  <si>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</si>
  <si>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</si>
  <si>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</si>
  <si>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</si>
  <si>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</si>
  <si>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</si>
  <si>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</si>
  <si>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</si>
  <si>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</si>
  <si>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</si>
  <si>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</si>
  <si>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</si>
  <si>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</si>
  <si>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</si>
  <si>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</si>
  <si>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</si>
  <si>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</si>
  <si>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</si>
  <si>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</si>
  <si>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</si>
  <si>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</si>
  <si>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</si>
  <si>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</si>
  <si>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</si>
  <si>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</si>
  <si>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</si>
  <si>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</si>
  <si>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</si>
  <si>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</si>
  <si>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</si>
  <si>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</si>
  <si>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</si>
  <si>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</si>
  <si>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</si>
  <si>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</si>
  <si>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</si>
  <si>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</si>
  <si>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</si>
  <si>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</si>
  <si>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</si>
  <si>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</si>
  <si>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</si>
  <si>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</si>
  <si>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</si>
  <si>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</si>
  <si>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</si>
  <si>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</si>
  <si>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</si>
  <si>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</si>
  <si>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</si>
  <si>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</si>
  <si>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</si>
  <si>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</si>
  <si>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</si>
  <si>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</si>
  <si>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</si>
  <si>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</si>
  <si>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</si>
  <si>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</si>
  <si>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</si>
  <si>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</si>
  <si>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</si>
  <si>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</si>
  <si>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</si>
  <si>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</si>
  <si>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</si>
  <si>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</si>
  <si>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</si>
  <si>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</si>
  <si>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</si>
  <si>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</si>
  <si>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</si>
  <si>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</si>
  <si>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</si>
  <si>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</si>
  <si>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</si>
  <si>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</si>
  <si>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</si>
  <si>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</si>
  <si>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</si>
  <si>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</si>
  <si>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</si>
  <si>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</si>
  <si>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</si>
  <si>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</si>
  <si>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</si>
  <si>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</si>
  <si>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</si>
  <si>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</si>
  <si>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</si>
  <si>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</si>
  <si>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</si>
  <si>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</si>
  <si>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</si>
  <si>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</si>
  <si>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</si>
  <si>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</si>
  <si>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</si>
  <si>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</si>
  <si>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</si>
  <si>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</si>
  <si>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</si>
  <si>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</si>
  <si>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</si>
  <si>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</si>
  <si>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</si>
  <si>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</si>
  <si>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</si>
  <si>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</si>
  <si>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</si>
  <si>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</si>
  <si>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</si>
  <si>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</si>
  <si>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</si>
  <si>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</si>
  <si>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</si>
  <si>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</si>
  <si>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</si>
  <si>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</si>
  <si>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</si>
  <si>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</si>
  <si>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</si>
  <si>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</si>
  <si>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</si>
  <si>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</si>
  <si>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</si>
  <si>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</si>
  <si>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</si>
  <si>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</si>
  <si>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</si>
  <si>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</si>
  <si>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</si>
  <si>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</si>
  <si>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</si>
  <si>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</si>
  <si>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</si>
  <si>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</si>
  <si>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</si>
  <si>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</si>
  <si>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</si>
  <si>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</si>
  <si>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</si>
  <si>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</si>
  <si>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</si>
  <si>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</si>
  <si>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</si>
  <si>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</si>
  <si>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</si>
  <si>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</si>
  <si>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</si>
  <si>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</si>
  <si>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</si>
  <si>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</si>
  <si>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</si>
  <si>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</si>
  <si>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</si>
  <si>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</si>
  <si>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</si>
  <si>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</si>
  <si>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</si>
  <si>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</si>
  <si>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</si>
  <si>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</si>
  <si>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</si>
  <si>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</si>
  <si>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</si>
  <si>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</si>
  <si>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</si>
  <si>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</si>
  <si>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</si>
  <si>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</si>
  <si>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</si>
  <si>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</si>
  <si>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</si>
  <si>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</si>
  <si>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</si>
  <si>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</si>
  <si>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</si>
  <si>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</si>
  <si>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</si>
  <si>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</si>
  <si>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</si>
  <si>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</si>
  <si>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</si>
  <si>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</si>
  <si>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</si>
  <si>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</si>
  <si>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</si>
  <si>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</si>
  <si>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</si>
  <si>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</si>
  <si>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</si>
  <si>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</si>
  <si>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</si>
  <si>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</si>
  <si>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</si>
  <si>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</si>
  <si>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</si>
  <si>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</si>
  <si>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</si>
  <si>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</si>
  <si>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</si>
  <si>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</si>
  <si>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</si>
  <si>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</si>
  <si>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</si>
  <si>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</si>
  <si>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</si>
  <si>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</si>
  <si>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</si>
  <si>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</si>
  <si>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</si>
  <si>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</si>
  <si>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</si>
  <si>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</si>
  <si>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</si>
  <si>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</si>
  <si>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</si>
  <si>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</si>
  <si>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</si>
  <si>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</si>
  <si>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</si>
  <si>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</si>
  <si>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</si>
  <si>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</si>
  <si>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</si>
  <si>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</si>
  <si>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</si>
  <si>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</si>
  <si>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</si>
  <si>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</si>
  <si>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</si>
  <si>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</si>
  <si>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</si>
  <si>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</si>
  <si>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</si>
  <si>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</si>
  <si>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</si>
  <si>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</si>
  <si>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</si>
  <si>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</si>
  <si>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</si>
  <si>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</si>
  <si>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</si>
  <si>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</si>
  <si>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</si>
  <si>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</si>
  <si>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</si>
  <si>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</si>
  <si>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</si>
  <si>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</si>
  <si>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</si>
  <si>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</si>
  <si>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</si>
  <si>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</si>
  <si>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</si>
  <si>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</si>
  <si>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</si>
  <si>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</si>
  <si>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</si>
  <si>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</si>
  <si>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</si>
  <si>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</si>
  <si>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</si>
  <si>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</si>
  <si>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</si>
  <si>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</si>
  <si>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</si>
  <si>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</si>
  <si>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</si>
  <si>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</si>
  <si>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</si>
  <si>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</si>
  <si>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</si>
  <si>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</si>
  <si>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</si>
  <si>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</si>
  <si>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</si>
  <si>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</si>
  <si>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</si>
  <si>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</si>
  <si>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</si>
  <si>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</si>
  <si>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</si>
  <si>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</si>
  <si>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</si>
  <si>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</si>
  <si>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</si>
  <si>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</si>
  <si>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</si>
  <si>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</si>
  <si>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</si>
  <si>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</si>
  <si>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</si>
  <si>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</si>
  <si>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</si>
  <si>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</si>
  <si>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</si>
  <si>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</si>
  <si>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</si>
  <si>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</si>
  <si>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</si>
  <si>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</si>
  <si>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</si>
  <si>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</si>
  <si>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</si>
  <si>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</si>
  <si>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</si>
  <si>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</si>
  <si>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</si>
  <si>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</si>
  <si>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</si>
  <si>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</si>
  <si>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</si>
  <si>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</si>
  <si>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</si>
  <si>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</si>
  <si>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</si>
  <si>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</si>
  <si>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</si>
  <si>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</si>
  <si>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</si>
  <si>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</si>
  <si>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</si>
  <si>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</si>
  <si>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</si>
  <si>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</si>
  <si>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</si>
  <si>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</si>
  <si>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</si>
  <si>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</si>
  <si>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</si>
  <si>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</si>
  <si>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</si>
  <si>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</si>
  <si>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</si>
  <si>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</si>
  <si>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</si>
  <si>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</si>
  <si>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</si>
  <si>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</si>
  <si>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</si>
  <si>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</si>
  <si>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</si>
  <si>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</si>
  <si>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</si>
  <si>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</si>
  <si>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</si>
  <si>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</si>
  <si>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</si>
  <si>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</si>
  <si>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</si>
  <si>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</si>
  <si>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</si>
  <si>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</si>
  <si>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</si>
  <si>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</si>
  <si>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</si>
  <si>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</si>
  <si>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</si>
  <si>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</si>
  <si>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</si>
  <si>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</si>
  <si>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</si>
  <si>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</si>
  <si>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</si>
  <si>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</si>
  <si>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</si>
  <si>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</si>
  <si>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</si>
  <si>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</si>
  <si>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</si>
  <si>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</si>
  <si>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</si>
  <si>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</si>
  <si>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</si>
  <si>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</si>
  <si>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</si>
  <si>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</si>
  <si>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</si>
  <si>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</si>
  <si>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</si>
  <si>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</si>
  <si>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</si>
  <si>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</si>
  <si>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</si>
  <si>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</si>
  <si>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</si>
  <si>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</si>
  <si>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</si>
  <si>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</si>
  <si>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</si>
  <si>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</si>
  <si>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</si>
  <si>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</si>
  <si>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</si>
  <si>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</si>
  <si>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</si>
  <si>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</si>
  <si>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</si>
  <si>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</si>
  <si>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</si>
  <si>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</si>
  <si>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</si>
  <si>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</si>
  <si>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</si>
  <si>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</si>
  <si>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</si>
  <si>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</si>
  <si>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</si>
  <si>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</si>
  <si>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</si>
  <si>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</si>
  <si>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</si>
  <si>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</si>
  <si>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</si>
  <si>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</si>
  <si>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</si>
  <si>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</si>
  <si>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</si>
  <si>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</si>
  <si>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</si>
  <si>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</si>
  <si>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</si>
  <si>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</si>
  <si>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</si>
  <si>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</si>
  <si>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</si>
  <si>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</si>
  <si>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</si>
  <si>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</si>
  <si>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</si>
  <si>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</si>
  <si>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</si>
  <si>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</si>
  <si>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</si>
  <si>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</si>
  <si>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</si>
  <si>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</si>
  <si>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</si>
  <si>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</si>
  <si>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</si>
  <si>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</si>
  <si>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</si>
  <si>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</si>
  <si>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</si>
  <si>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</si>
  <si>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</si>
  <si>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</si>
  <si>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</si>
  <si>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</si>
  <si>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</si>
  <si>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</si>
  <si>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</si>
  <si>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</si>
  <si>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</si>
  <si>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</si>
  <si>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</si>
  <si>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</si>
  <si>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</si>
  <si>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</si>
  <si>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</si>
  <si>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</si>
  <si>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</si>
  <si>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</si>
  <si>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</si>
  <si>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</si>
  <si>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</si>
  <si>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</si>
  <si>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</si>
  <si>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</si>
  <si>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</si>
  <si>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</si>
  <si>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</si>
  <si>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</si>
  <si>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</si>
  <si>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</si>
  <si>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</si>
  <si>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</si>
  <si>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</si>
  <si>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</si>
  <si>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</si>
  <si>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</si>
  <si>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</si>
  <si>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</si>
  <si>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</si>
  <si>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</si>
  <si>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</si>
  <si>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</si>
  <si>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</si>
  <si>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</si>
  <si>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</si>
  <si>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</si>
  <si>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</si>
  <si>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</si>
  <si>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</si>
  <si>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</si>
  <si>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</si>
  <si>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</si>
  <si>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</si>
  <si>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</si>
  <si>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</si>
  <si>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</si>
  <si>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</si>
  <si>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</si>
  <si>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</si>
  <si>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</si>
  <si>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</si>
  <si>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</si>
  <si>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</si>
  <si>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</si>
  <si>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</si>
  <si>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</si>
  <si>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</si>
  <si>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</si>
  <si>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</si>
  <si>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</si>
  <si>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</si>
  <si>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</si>
  <si>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</si>
  <si>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</si>
  <si>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</si>
  <si>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</si>
  <si>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</si>
  <si>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</si>
  <si>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</si>
  <si>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</si>
  <si>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</si>
  <si>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</si>
  <si>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</si>
  <si>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</si>
  <si>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</si>
  <si>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</si>
  <si>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</si>
  <si>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</si>
  <si>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</si>
  <si>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</si>
  <si>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</si>
  <si>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</si>
  <si>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</si>
  <si>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</si>
  <si>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</si>
  <si>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</si>
  <si>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</si>
  <si>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</si>
  <si>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</si>
  <si>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</si>
  <si>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</si>
  <si>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</si>
  <si>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</si>
  <si>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</si>
  <si>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</si>
  <si>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</si>
  <si>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</si>
  <si>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</si>
  <si>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</si>
  <si>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</si>
  <si>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</si>
  <si>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</si>
  <si>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</si>
  <si>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</si>
  <si>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</si>
  <si>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</si>
  <si>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</si>
  <si>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</si>
  <si>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</si>
  <si>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</si>
  <si>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</si>
  <si>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</si>
  <si>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</si>
  <si>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</si>
  <si>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</si>
  <si>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</si>
  <si>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</si>
  <si>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</si>
  <si>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</si>
  <si>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</si>
  <si>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</si>
  <si>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</si>
  <si>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</si>
  <si>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</si>
  <si>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</si>
  <si>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</si>
  <si>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</si>
  <si>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</si>
  <si>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</si>
  <si>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</si>
  <si>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</si>
  <si>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</si>
  <si>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</si>
  <si>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</si>
  <si>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</si>
  <si>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</si>
  <si>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</si>
  <si>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</si>
  <si>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</si>
  <si>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</si>
  <si>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</si>
  <si>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</si>
  <si>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</si>
  <si>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</si>
  <si>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</si>
  <si>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</si>
  <si>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</si>
  <si>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</si>
  <si>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</si>
  <si>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</si>
  <si>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</si>
  <si>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</si>
  <si>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</si>
  <si>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</si>
  <si>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</si>
  <si>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</si>
  <si>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</si>
  <si>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</si>
  <si>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</si>
  <si>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</si>
  <si>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</si>
  <si>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</si>
  <si>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</si>
  <si>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</si>
  <si>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</si>
  <si>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</si>
  <si>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</si>
  <si>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</si>
  <si>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</si>
  <si>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</si>
  <si>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</si>
  <si>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</si>
  <si>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</si>
  <si>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</si>
  <si>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</si>
  <si>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</si>
  <si>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</si>
  <si>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</si>
  <si>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</si>
  <si>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</si>
  <si>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</si>
  <si>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</si>
  <si>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</si>
  <si>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</si>
  <si>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</si>
  <si>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</si>
  <si>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</si>
  <si>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</si>
  <si>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</si>
  <si>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</si>
  <si>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</si>
  <si>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</si>
  <si>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</si>
  <si>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</si>
  <si>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</si>
  <si>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</si>
  <si>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</si>
  <si>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</si>
  <si>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</si>
  <si>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</si>
  <si>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</si>
  <si>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</si>
  <si>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</si>
  <si>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</si>
  <si>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</si>
  <si>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</si>
  <si>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</si>
  <si>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</si>
  <si>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</si>
  <si>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</si>
  <si>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</si>
  <si>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</si>
  <si>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</si>
  <si>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</si>
  <si>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</si>
  <si>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</si>
  <si>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</si>
  <si>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</si>
  <si>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</si>
  <si>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</si>
  <si>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</si>
  <si>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</si>
  <si>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</si>
  <si>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</si>
  <si>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</si>
  <si>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</si>
  <si>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</si>
  <si>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</si>
  <si>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</si>
  <si>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</si>
  <si>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</si>
  <si>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</si>
  <si>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</si>
  <si>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</si>
  <si>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</si>
  <si>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</si>
  <si>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</si>
  <si>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</si>
  <si>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</si>
  <si>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</si>
  <si>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</si>
  <si>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</si>
  <si>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</si>
  <si>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</si>
  <si>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</si>
  <si>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</si>
  <si>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</si>
  <si>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</si>
  <si>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</si>
  <si>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</si>
  <si>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</si>
  <si>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</si>
  <si>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</si>
  <si>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</si>
  <si>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</si>
  <si>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</si>
  <si>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</si>
  <si>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</si>
  <si>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</si>
  <si>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</si>
  <si>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</si>
  <si>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</si>
  <si>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</si>
  <si>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</si>
  <si>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</si>
  <si>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</si>
  <si>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</si>
  <si>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</si>
  <si>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</si>
  <si>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</si>
  <si>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</si>
  <si>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</si>
  <si>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</si>
  <si>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</si>
  <si>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</si>
  <si>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</si>
  <si>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</si>
  <si>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</si>
  <si>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</si>
  <si>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</si>
  <si>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</si>
  <si>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</si>
  <si>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</si>
  <si>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</si>
  <si>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</si>
  <si>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</si>
  <si>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</si>
  <si>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</si>
  <si>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</si>
  <si>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</si>
  <si>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</si>
  <si>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</si>
  <si>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</si>
  <si>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</si>
  <si>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</si>
  <si>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</si>
  <si>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</si>
  <si>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</si>
  <si>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</si>
  <si>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</si>
  <si>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</si>
  <si>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</si>
  <si>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</si>
  <si>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</si>
  <si>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</si>
  <si>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</si>
  <si>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</si>
  <si>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</si>
  <si>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</si>
  <si>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</si>
  <si>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</si>
  <si>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</si>
  <si>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</si>
  <si>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</si>
  <si>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</si>
  <si>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</si>
  <si>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</si>
  <si>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</si>
  <si>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</si>
  <si>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</si>
  <si>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</si>
  <si>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</si>
  <si>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</si>
  <si>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</si>
  <si>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</si>
  <si>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</si>
  <si>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</si>
  <si>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</si>
  <si>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</si>
  <si>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</si>
  <si>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</si>
  <si>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</si>
  <si>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</si>
  <si>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</si>
  <si>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</si>
  <si>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</si>
  <si>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</si>
  <si>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</si>
  <si>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</si>
  <si>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</si>
  <si>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</si>
  <si>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</si>
  <si>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</si>
  <si>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</si>
  <si>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</si>
  <si>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</si>
  <si>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</si>
  <si>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</si>
  <si>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</si>
  <si>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</si>
  <si>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</si>
  <si>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</si>
  <si>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</si>
  <si>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</si>
  <si>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</si>
  <si>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</si>
  <si>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</si>
  <si>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</si>
  <si>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</si>
  <si>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</si>
  <si>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</si>
  <si>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</si>
  <si>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</si>
  <si>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</si>
  <si>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</si>
  <si>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</si>
  <si>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</si>
  <si>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</si>
  <si>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</si>
  <si>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</si>
  <si>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</si>
  <si>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</si>
  <si>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</si>
  <si>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</si>
  <si>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</si>
  <si>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</si>
  <si>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</si>
  <si>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</si>
  <si>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</si>
  <si>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</si>
  <si>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</si>
  <si>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</si>
  <si>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</si>
  <si>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</si>
  <si>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</si>
  <si>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</si>
  <si>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</si>
  <si>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</si>
  <si>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</si>
  <si>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</si>
  <si>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</si>
  <si>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</si>
  <si>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</si>
  <si>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</si>
  <si>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</si>
  <si>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</si>
  <si>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</si>
  <si>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</si>
  <si>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</si>
  <si>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</si>
  <si>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</si>
  <si>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</si>
  <si>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</si>
  <si>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</si>
  <si>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</si>
  <si>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</si>
  <si>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</si>
  <si>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</si>
  <si>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</si>
  <si>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</si>
  <si>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</si>
  <si>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</si>
  <si>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</si>
  <si>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</si>
  <si>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</si>
  <si>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</si>
  <si>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</si>
  <si>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</si>
  <si>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</si>
  <si>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</si>
  <si>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</si>
  <si>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</si>
  <si>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</si>
  <si>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</si>
  <si>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</si>
  <si>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</si>
  <si>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</si>
  <si>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</si>
  <si>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</si>
  <si>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</si>
  <si>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</si>
  <si>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</si>
  <si>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</si>
  <si>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</si>
  <si>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</si>
  <si>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</si>
  <si>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</si>
  <si>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</si>
  <si>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</si>
  <si>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</si>
  <si>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</si>
  <si>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</si>
  <si>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</si>
  <si>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</si>
  <si>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</si>
  <si>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</si>
  <si>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</si>
  <si>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</si>
  <si>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</si>
  <si>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</si>
  <si>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</si>
  <si>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</si>
  <si>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</si>
  <si>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</si>
  <si>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</si>
  <si>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</si>
  <si>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</si>
  <si>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</si>
  <si>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</si>
  <si>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</si>
  <si>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</si>
  <si>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</si>
  <si>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</si>
  <si>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</si>
  <si>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</si>
  <si>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</si>
  <si>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</si>
  <si>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</si>
  <si>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</si>
  <si>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</si>
  <si>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</si>
  <si>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</si>
  <si>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</si>
  <si>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</si>
  <si>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</si>
  <si>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</si>
  <si>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</si>
  <si>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</si>
  <si>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</si>
  <si>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</si>
  <si>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</si>
  <si>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</si>
  <si>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</si>
  <si>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</si>
  <si>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</si>
  <si>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</si>
  <si>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</si>
  <si>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</si>
  <si>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</si>
  <si>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</si>
  <si>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</si>
  <si>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</si>
  <si>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</si>
  <si>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</si>
  <si>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</si>
  <si>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</si>
  <si>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</si>
  <si>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</si>
  <si>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</si>
  <si>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</si>
  <si>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</si>
  <si>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</si>
  <si>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</si>
  <si>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</si>
  <si>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</si>
  <si>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</si>
  <si>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</si>
  <si>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</si>
  <si>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</si>
  <si>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</si>
  <si>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</si>
  <si>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</si>
  <si>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</si>
  <si>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</si>
  <si>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</si>
  <si>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</si>
  <si>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</si>
  <si>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</si>
  <si>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</si>
  <si>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</si>
  <si>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</si>
  <si>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</si>
  <si>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</si>
  <si>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</si>
  <si>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</si>
  <si>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</si>
  <si>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</si>
  <si>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</si>
  <si>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</si>
  <si>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</si>
  <si>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</si>
  <si>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</si>
  <si>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</si>
  <si>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</si>
  <si>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</si>
  <si>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</si>
  <si>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</si>
  <si>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</si>
  <si>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</si>
  <si>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</si>
  <si>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</si>
  <si>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</si>
  <si>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</si>
  <si>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</si>
  <si>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</si>
  <si>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</si>
  <si>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</si>
  <si>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</si>
  <si>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</si>
  <si>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</si>
  <si>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</si>
  <si>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</si>
  <si>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</si>
  <si>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</si>
  <si>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</si>
  <si>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</si>
  <si>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</si>
  <si>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</si>
  <si>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</si>
  <si>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</si>
  <si>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</si>
  <si>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</si>
  <si>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</si>
  <si>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</si>
  <si>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</si>
  <si>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</si>
  <si>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</si>
  <si>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</si>
  <si>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</si>
  <si>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</si>
  <si>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</si>
  <si>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</si>
  <si>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</si>
  <si>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</si>
  <si>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</si>
  <si>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</si>
  <si>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</si>
  <si>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</si>
  <si>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</si>
  <si>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</si>
  <si>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</si>
  <si>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</si>
  <si>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</si>
  <si>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</si>
  <si>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</si>
  <si>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</si>
  <si>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</si>
  <si>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</si>
  <si>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</si>
  <si>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</si>
  <si>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</si>
  <si>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</si>
  <si>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</si>
  <si>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</si>
  <si>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</si>
  <si>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</si>
  <si>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</si>
  <si>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</si>
  <si>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</si>
  <si>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</si>
  <si>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</si>
  <si>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</si>
  <si>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</si>
  <si>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</si>
  <si>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</si>
  <si>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</si>
  <si>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</si>
  <si>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</si>
  <si>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</si>
  <si>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</si>
  <si>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</si>
  <si>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</si>
  <si>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</si>
  <si>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</si>
  <si>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</si>
  <si>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</si>
  <si>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</si>
  <si>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</si>
  <si>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</si>
  <si>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</si>
  <si>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</si>
  <si>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</si>
  <si>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</si>
  <si>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</si>
  <si>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</si>
  <si>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</si>
  <si>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</si>
  <si>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</si>
  <si>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</si>
  <si>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</si>
  <si>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</si>
  <si>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</si>
  <si>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</si>
  <si>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</si>
  <si>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</si>
  <si>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</si>
  <si>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</si>
  <si>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</si>
  <si>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</si>
  <si>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</si>
  <si>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</si>
  <si>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</si>
  <si>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</si>
  <si>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</si>
  <si>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</si>
  <si>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</si>
  <si>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</si>
  <si>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</si>
  <si>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</si>
  <si>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</si>
  <si>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</si>
  <si>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</si>
  <si>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</si>
  <si>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</si>
  <si>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</si>
  <si>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</si>
  <si>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</si>
  <si>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</si>
  <si>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</si>
  <si>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</si>
  <si>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</si>
  <si>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</si>
  <si>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</si>
  <si>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</si>
  <si>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</si>
  <si>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</si>
  <si>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</si>
  <si>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</si>
  <si>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</si>
  <si>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</si>
  <si>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</si>
  <si>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</si>
  <si>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</si>
  <si>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</si>
  <si>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</si>
  <si>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</si>
  <si>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</si>
  <si>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</si>
  <si>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</si>
  <si>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</si>
  <si>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</si>
  <si>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</si>
  <si>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</si>
  <si>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</si>
  <si>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</si>
  <si>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</si>
  <si>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</si>
  <si>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</si>
  <si>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</si>
  <si>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</si>
  <si>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</si>
  <si>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</si>
  <si>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</si>
  <si>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</si>
  <si>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</si>
  <si>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</si>
  <si>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</si>
  <si>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</si>
  <si>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</si>
  <si>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</si>
  <si>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</si>
  <si>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</si>
  <si>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</si>
  <si>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</si>
  <si>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</si>
  <si>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</si>
  <si>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</si>
  <si>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</si>
  <si>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</si>
  <si>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</si>
  <si>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</si>
  <si>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</si>
  <si>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</si>
  <si>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</si>
  <si>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</si>
  <si>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</si>
  <si>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</si>
  <si>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</si>
  <si>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</si>
  <si>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</si>
  <si>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</si>
  <si>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</si>
  <si>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</si>
  <si>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</si>
  <si>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</si>
  <si>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</si>
  <si>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</si>
  <si>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</si>
  <si>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</si>
  <si>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</si>
  <si>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</si>
  <si>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</si>
  <si>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</si>
  <si>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</si>
  <si>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</si>
  <si>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</si>
  <si>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</si>
  <si>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</si>
  <si>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</si>
  <si>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</si>
  <si>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</si>
  <si>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</si>
  <si>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</si>
  <si>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</si>
  <si>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</si>
  <si>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</si>
  <si>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</si>
  <si>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</si>
  <si>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</si>
  <si>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</si>
  <si>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</si>
  <si>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</si>
  <si>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</si>
  <si>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</si>
  <si>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</si>
  <si>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</si>
  <si>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</si>
  <si>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</si>
  <si>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</si>
  <si>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</si>
  <si>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</si>
  <si>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</si>
  <si>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</si>
  <si>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</si>
  <si>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</si>
  <si>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</si>
  <si>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</si>
  <si>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</si>
  <si>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</si>
  <si>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</si>
  <si>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</si>
  <si>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</si>
  <si>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</si>
  <si>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</si>
  <si>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</si>
  <si>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</si>
  <si>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</si>
  <si>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</si>
  <si>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</si>
  <si>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</si>
  <si>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</si>
  <si>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</si>
  <si>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</si>
  <si>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</si>
  <si>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</si>
  <si>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</si>
  <si>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</si>
  <si>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</si>
  <si>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</si>
  <si>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</si>
  <si>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</si>
  <si>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</si>
  <si>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</si>
  <si>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</si>
  <si>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</si>
  <si>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</si>
  <si>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</si>
  <si>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</si>
  <si>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</si>
  <si>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</si>
  <si>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</si>
  <si>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</si>
  <si>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</si>
  <si>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</si>
  <si>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</si>
  <si>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</si>
  <si>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</si>
  <si>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</si>
  <si>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</si>
  <si>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</si>
  <si>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</si>
  <si>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</si>
  <si>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</si>
  <si>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</si>
  <si>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</si>
  <si>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</si>
  <si>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</si>
  <si>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</si>
  <si>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</si>
  <si>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</si>
  <si>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</si>
  <si>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</si>
  <si>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</si>
  <si>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</si>
  <si>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</si>
  <si>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</si>
  <si>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</si>
  <si>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</si>
  <si>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</si>
  <si>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</si>
  <si>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</si>
  <si>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</si>
  <si>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</si>
  <si>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</si>
  <si>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</si>
  <si>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</si>
  <si>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</si>
  <si>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</si>
  <si>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</si>
  <si>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</si>
  <si>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</si>
  <si>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</si>
  <si>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</si>
  <si>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</si>
  <si>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</si>
  <si>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</si>
  <si>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</si>
  <si>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</si>
  <si>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</si>
  <si>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</si>
  <si>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</si>
  <si>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</si>
  <si>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</si>
  <si>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</si>
  <si>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</si>
  <si>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</si>
  <si>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</si>
  <si>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</si>
  <si>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</si>
  <si>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</si>
  <si>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</si>
  <si>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</si>
  <si>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</si>
  <si>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</si>
  <si>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</si>
  <si>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</si>
  <si>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</si>
  <si>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</si>
  <si>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</si>
  <si>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</si>
  <si>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</si>
  <si>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</si>
  <si>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</si>
  <si>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</si>
  <si>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</si>
  <si>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</si>
  <si>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</si>
  <si>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</si>
  <si>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</si>
  <si>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</si>
  <si>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</si>
  <si>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</si>
  <si>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</si>
  <si>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</si>
  <si>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</si>
  <si>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</si>
  <si>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</si>
  <si>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</si>
  <si>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</si>
  <si>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</si>
  <si>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</si>
  <si>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</si>
  <si>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</si>
  <si>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</si>
  <si>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</si>
  <si>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</si>
  <si>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</si>
  <si>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</si>
  <si>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</si>
  <si>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</si>
  <si>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</si>
  <si>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</si>
  <si>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</si>
  <si>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</si>
  <si>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</si>
  <si>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</si>
  <si>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</si>
  <si>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</si>
  <si>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</si>
  <si>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</si>
  <si>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</si>
  <si>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</si>
  <si>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</si>
  <si>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</si>
  <si>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</si>
  <si>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</si>
  <si>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</si>
  <si>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</si>
  <si>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</si>
  <si>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</si>
  <si>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</si>
  <si>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</si>
  <si>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</si>
  <si>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</si>
  <si>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</si>
  <si>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</si>
  <si>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</si>
  <si>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</si>
  <si>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</si>
  <si>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</si>
  <si>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</si>
  <si>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</si>
  <si>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</si>
  <si>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</si>
  <si>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</si>
  <si>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</si>
  <si>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</si>
  <si>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</si>
  <si>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</si>
  <si>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</si>
  <si>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</si>
  <si>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</si>
  <si>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</si>
  <si>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</si>
  <si>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</si>
  <si>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</si>
  <si>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</si>
  <si>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</si>
  <si>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</si>
  <si>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</si>
  <si>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</si>
  <si>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</si>
  <si>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</si>
  <si>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</si>
  <si>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</si>
  <si>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</si>
  <si>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</si>
  <si>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</si>
  <si>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</si>
  <si>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</si>
  <si>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</si>
  <si>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</si>
  <si>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</si>
  <si>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</si>
  <si>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</si>
  <si>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</si>
  <si>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</si>
  <si>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</si>
  <si>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</si>
  <si>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</si>
  <si>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</si>
  <si>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</si>
  <si>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</si>
  <si>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</si>
  <si>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</si>
  <si>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</si>
  <si>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</si>
  <si>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</si>
  <si>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</si>
  <si>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</si>
  <si>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</si>
  <si>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</si>
  <si>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</si>
  <si>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</si>
  <si>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</si>
  <si>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</si>
  <si>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</si>
  <si>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</si>
  <si>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</si>
  <si>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</si>
  <si>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</si>
  <si>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</si>
  <si>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</si>
  <si>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</si>
  <si>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</si>
  <si>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</si>
  <si>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</si>
  <si>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</si>
  <si>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</si>
  <si>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</si>
  <si>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</si>
  <si>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</si>
  <si>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</si>
  <si>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</si>
  <si>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</si>
  <si>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</si>
  <si>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</si>
  <si>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</si>
  <si>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</si>
  <si>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</si>
  <si>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</si>
  <si>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</si>
  <si>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</si>
  <si>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</si>
  <si>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</si>
  <si>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</si>
  <si>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</si>
  <si>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</si>
  <si>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</si>
  <si>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</si>
  <si>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</si>
  <si>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</si>
  <si>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</si>
  <si>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</si>
  <si>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</si>
  <si>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</si>
  <si>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</si>
  <si>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</si>
  <si>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</si>
  <si>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</si>
  <si>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</si>
  <si>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</si>
  <si>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</si>
  <si>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</si>
  <si>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</si>
  <si>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</si>
  <si>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</si>
  <si>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</si>
  <si>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</si>
  <si>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</si>
  <si>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</si>
  <si>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</si>
  <si>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</si>
  <si>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</si>
  <si>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</si>
  <si>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</si>
  <si>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</si>
  <si>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</si>
  <si>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</si>
  <si>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</si>
  <si>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</si>
  <si>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</si>
  <si>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</si>
  <si>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</si>
  <si>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</si>
  <si>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</si>
  <si>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</si>
  <si>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</si>
  <si>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</si>
  <si>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</si>
  <si>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</si>
  <si>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</si>
  <si>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</si>
  <si>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</si>
  <si>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</si>
  <si>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</si>
  <si>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</si>
  <si>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</si>
  <si>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</si>
  <si>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</si>
  <si>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</si>
  <si>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</si>
  <si>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</si>
  <si>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</si>
  <si>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</si>
  <si>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</si>
  <si>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</si>
  <si>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</si>
  <si>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</si>
  <si>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</si>
  <si>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</si>
  <si>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</si>
  <si>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</si>
  <si>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</si>
  <si>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</si>
  <si>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</si>
  <si>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</si>
  <si>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</si>
  <si>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</si>
  <si>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</si>
  <si>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</si>
  <si>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</si>
  <si>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</si>
  <si>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</si>
  <si>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</si>
  <si>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</si>
  <si>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</si>
  <si>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</si>
  <si>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</si>
  <si>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</si>
  <si>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</si>
  <si>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</si>
  <si>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</si>
  <si>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</si>
  <si>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</si>
  <si>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</si>
  <si>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</si>
  <si>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</si>
  <si>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</si>
  <si>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</si>
  <si>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</si>
  <si>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</si>
  <si>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</si>
  <si>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</si>
  <si>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</si>
  <si>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</si>
  <si>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</si>
  <si>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</si>
  <si>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</si>
  <si>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</si>
  <si>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</si>
  <si>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</si>
  <si>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</si>
  <si>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</si>
  <si>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</si>
  <si>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</si>
  <si>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</si>
  <si>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</si>
  <si>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</si>
  <si>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</si>
  <si>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</si>
  <si>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</si>
  <si>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</si>
  <si>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</si>
  <si>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</si>
  <si>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</si>
  <si>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</si>
  <si>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</si>
  <si>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</si>
  <si>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</si>
  <si>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</si>
  <si>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</si>
  <si>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</si>
  <si>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</si>
  <si>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</si>
  <si>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</si>
  <si>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</si>
  <si>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</si>
  <si>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</si>
  <si>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</si>
  <si>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</si>
  <si>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</si>
  <si>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</si>
  <si>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</si>
  <si>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</si>
  <si>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</si>
  <si>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</si>
  <si>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</si>
  <si>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</si>
  <si>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</si>
  <si>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</si>
  <si>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</si>
  <si>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</si>
  <si>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</si>
  <si>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</si>
  <si>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</si>
  <si>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</si>
  <si>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</si>
  <si>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</si>
  <si>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</si>
  <si>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</si>
  <si>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</si>
  <si>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</si>
  <si>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</si>
  <si>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</si>
  <si>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</si>
  <si>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</si>
  <si>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</si>
  <si>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</si>
  <si>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</si>
  <si>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</si>
  <si>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</si>
  <si>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</si>
  <si>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</si>
  <si>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</si>
  <si>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</si>
  <si>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</si>
  <si>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</si>
  <si>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</si>
  <si>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</si>
  <si>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</si>
  <si>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</si>
  <si>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</si>
  <si>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</si>
  <si>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</si>
  <si>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</si>
  <si>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</si>
  <si>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</si>
  <si>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</si>
  <si>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</si>
  <si>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</si>
  <si>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</si>
  <si>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</si>
  <si>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</si>
  <si>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</si>
  <si>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</si>
  <si>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</si>
  <si>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</si>
  <si>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</si>
  <si>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</si>
  <si>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</si>
  <si>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</si>
  <si>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</si>
  <si>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</si>
  <si>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</si>
  <si>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</si>
  <si>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</si>
  <si>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</si>
  <si>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</si>
  <si>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</si>
  <si>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</si>
  <si>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</si>
  <si>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</si>
  <si>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</si>
  <si>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</si>
  <si>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</si>
  <si>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</si>
  <si>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</si>
  <si>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</si>
  <si>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</si>
  <si>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</si>
  <si>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</si>
  <si>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</si>
  <si>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</si>
  <si>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</si>
  <si>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</si>
  <si>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</si>
  <si>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</si>
  <si>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</si>
  <si>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</si>
  <si>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</si>
  <si>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</si>
  <si>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</si>
  <si>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</si>
  <si>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</si>
  <si>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</si>
  <si>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</si>
  <si>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</si>
  <si>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</si>
  <si>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</si>
  <si>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</si>
  <si>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</si>
  <si>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</si>
  <si>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</si>
  <si>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</si>
  <si>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</si>
  <si>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</si>
  <si>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</si>
  <si>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</si>
  <si>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</si>
  <si>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</si>
  <si>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</si>
  <si>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</si>
  <si>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</si>
  <si>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</si>
  <si>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</si>
  <si>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</si>
  <si>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</si>
  <si>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</si>
  <si>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</si>
  <si>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</si>
  <si>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</si>
  <si>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</si>
  <si>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</si>
  <si>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</si>
  <si>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</si>
  <si>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</si>
  <si>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</si>
  <si>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</si>
  <si>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</si>
  <si>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</si>
  <si>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</si>
  <si>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</si>
  <si>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</si>
  <si>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</si>
  <si>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</si>
  <si>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</si>
  <si>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</si>
  <si>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</si>
  <si>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</si>
  <si>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</si>
  <si>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</si>
  <si>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</si>
  <si>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</si>
  <si>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</si>
  <si>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</si>
  <si>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</si>
  <si>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</si>
  <si>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</si>
  <si>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</si>
  <si>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</si>
  <si>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</si>
  <si>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</si>
  <si>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</si>
  <si>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</si>
  <si>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</si>
  <si>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</si>
  <si>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</si>
  <si>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</si>
  <si>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</si>
  <si>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</si>
  <si>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</si>
  <si>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</si>
  <si>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</si>
  <si>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</si>
  <si>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</si>
  <si>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</si>
  <si>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</si>
  <si>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</si>
  <si>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</si>
  <si>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</si>
  <si>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</si>
  <si>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</si>
  <si>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</si>
  <si>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</si>
  <si>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</si>
  <si>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</si>
  <si>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</si>
  <si>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</si>
  <si>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</si>
  <si>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</si>
  <si>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</si>
  <si>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</si>
  <si>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</si>
  <si>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</si>
  <si>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</si>
  <si>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</si>
  <si>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</si>
  <si>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</si>
  <si>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</si>
  <si>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</si>
  <si>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</si>
  <si>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</si>
  <si>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</si>
  <si>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</si>
  <si>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</si>
  <si>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</si>
  <si>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</si>
  <si>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</si>
  <si>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</si>
  <si>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</si>
  <si>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</si>
  <si>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</si>
  <si>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</si>
  <si>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</si>
  <si>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</si>
  <si>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</si>
  <si>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</si>
  <si>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</si>
  <si>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</si>
  <si>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</si>
  <si>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</si>
  <si>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</si>
  <si>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</si>
  <si>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</si>
  <si>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</si>
  <si>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</si>
  <si>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</si>
  <si>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</si>
  <si>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</si>
  <si>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</si>
  <si>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</si>
  <si>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</si>
  <si>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</si>
  <si>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</si>
  <si>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</si>
  <si>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</si>
  <si>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</si>
  <si>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</si>
  <si>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</si>
  <si>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</si>
  <si>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</si>
  <si>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</si>
  <si>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</si>
  <si>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</si>
  <si>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</si>
  <si>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</si>
  <si>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</si>
  <si>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</si>
  <si>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</si>
  <si>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</si>
  <si>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</si>
  <si>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</si>
  <si>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</si>
  <si>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</si>
  <si>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</si>
  <si>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</si>
  <si>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</si>
  <si>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</si>
  <si>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</si>
  <si>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</si>
  <si>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</si>
  <si>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</si>
  <si>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</si>
  <si>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</si>
  <si>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</si>
  <si>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</si>
  <si>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</si>
  <si>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</si>
  <si>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</si>
  <si>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</si>
  <si>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</si>
  <si>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</si>
  <si>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</si>
  <si>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</si>
  <si>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</si>
  <si>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</si>
  <si>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</si>
  <si>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</si>
  <si>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</si>
  <si>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</si>
  <si>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</si>
  <si>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</si>
  <si>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</si>
  <si>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</si>
  <si>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</si>
  <si>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</si>
  <si>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</si>
  <si>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</si>
  <si>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</si>
  <si>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</si>
  <si>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</si>
  <si>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</si>
  <si>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</si>
  <si>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</si>
  <si>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</si>
  <si>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</si>
  <si>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</si>
  <si>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</si>
  <si>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</si>
  <si>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</si>
  <si>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</si>
  <si>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</si>
  <si>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</si>
  <si>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</si>
  <si>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</si>
  <si>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</si>
  <si>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</si>
  <si>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</si>
  <si>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</si>
  <si>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</si>
  <si>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</si>
  <si>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</si>
  <si>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</si>
  <si>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</si>
  <si>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</si>
  <si>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</si>
  <si>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</si>
  <si>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</si>
  <si>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</si>
  <si>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</si>
  <si>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</si>
  <si>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</si>
  <si>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</si>
  <si>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</si>
  <si>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</si>
  <si>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</si>
  <si>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</si>
  <si>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</si>
  <si>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</si>
  <si>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</si>
  <si>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</si>
  <si>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</si>
  <si>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</si>
  <si>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</si>
  <si>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</si>
  <si>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</si>
  <si>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</si>
  <si>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</si>
  <si>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</si>
  <si>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</si>
  <si>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</si>
  <si>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</si>
  <si>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</si>
  <si>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</si>
  <si>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</si>
  <si>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</si>
  <si>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</si>
  <si>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</si>
  <si>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</si>
  <si>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</si>
  <si>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</si>
  <si>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</si>
  <si>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</si>
  <si>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</si>
  <si>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</si>
  <si>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</si>
  <si>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</si>
  <si>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</si>
  <si>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</si>
  <si>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</si>
  <si>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</si>
  <si>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</si>
  <si>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</si>
  <si>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</si>
  <si>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</si>
  <si>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</si>
  <si>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</si>
  <si>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</si>
  <si>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</si>
  <si>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</si>
  <si>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</si>
  <si>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</si>
  <si>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</si>
  <si>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</si>
  <si>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</si>
  <si>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</si>
  <si>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</si>
  <si>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</si>
  <si>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</si>
  <si>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</si>
  <si>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</si>
  <si>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</si>
  <si>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</si>
  <si>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</si>
  <si>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</si>
  <si>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</si>
  <si>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</si>
  <si>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</si>
  <si>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</si>
  <si>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</si>
  <si>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</si>
  <si>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</si>
  <si>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</si>
  <si>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</si>
  <si>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</si>
  <si>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</si>
  <si>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</si>
  <si>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</si>
  <si>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</si>
  <si>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</si>
  <si>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</si>
  <si>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</si>
  <si>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</si>
  <si>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</si>
  <si>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</si>
  <si>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</si>
  <si>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</si>
  <si>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</si>
  <si>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</si>
  <si>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</si>
  <si>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</si>
  <si>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</si>
  <si>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</si>
  <si>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</si>
  <si>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</si>
  <si>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</si>
  <si>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</si>
  <si>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</si>
  <si>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</si>
  <si>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</si>
  <si>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</si>
  <si>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</si>
  <si>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</si>
  <si>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</si>
  <si>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</si>
  <si>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</si>
  <si>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</si>
  <si>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</si>
  <si>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</si>
  <si>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</si>
  <si>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</si>
  <si>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</si>
  <si>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</si>
  <si>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</si>
  <si>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</si>
  <si>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</si>
  <si>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</si>
  <si>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</si>
  <si>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</si>
  <si>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</si>
  <si>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</si>
  <si>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</si>
  <si>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</si>
  <si>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</si>
  <si>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</si>
  <si>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</si>
  <si>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</si>
  <si>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</si>
  <si>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</si>
  <si>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</si>
  <si>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</si>
  <si>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</si>
  <si>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</si>
  <si>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</si>
  <si>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</si>
  <si>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</si>
  <si>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</si>
  <si>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</si>
  <si>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</si>
  <si>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</si>
  <si>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</si>
  <si>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</si>
  <si>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</si>
  <si>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</si>
  <si>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</si>
  <si>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</si>
  <si>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</si>
  <si>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</si>
  <si>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</si>
  <si>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</si>
  <si>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</si>
  <si>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</si>
  <si>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</si>
  <si>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</si>
  <si>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</si>
  <si>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</si>
  <si>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</si>
  <si>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</si>
  <si>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</si>
  <si>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</si>
  <si>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</si>
  <si>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</si>
  <si>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</si>
  <si>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</si>
  <si>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</si>
  <si>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</si>
  <si>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</si>
  <si>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</si>
  <si>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</si>
  <si>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</si>
  <si>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</si>
  <si>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</si>
  <si>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</si>
  <si>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</si>
  <si>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</si>
  <si>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</si>
  <si>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</si>
  <si>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</si>
  <si>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</si>
  <si>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</si>
  <si>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</si>
  <si>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</si>
  <si>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</si>
  <si>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</si>
  <si>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</si>
  <si>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</si>
  <si>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</si>
  <si>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</si>
  <si>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</si>
  <si>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</si>
  <si>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</si>
  <si>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</si>
  <si>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</si>
  <si>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</si>
  <si>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</si>
  <si>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</si>
  <si>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</si>
  <si>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</si>
  <si>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</si>
  <si>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</si>
  <si>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</si>
  <si>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</si>
  <si>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</si>
  <si>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</si>
  <si>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</si>
  <si>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</si>
  <si>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</si>
  <si>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</si>
  <si>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</si>
  <si>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</si>
  <si>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</si>
  <si>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</si>
  <si>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</si>
  <si>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</si>
  <si>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</si>
  <si>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</si>
  <si>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</si>
  <si>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</si>
  <si>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</si>
  <si>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</si>
  <si>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</si>
  <si>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</si>
  <si>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</si>
  <si>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</si>
  <si>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</si>
  <si>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</si>
  <si>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</si>
  <si>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</si>
  <si>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</si>
  <si>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</si>
  <si>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</si>
  <si>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</si>
  <si>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</si>
  <si>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</si>
  <si>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</si>
  <si>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</si>
  <si>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</si>
  <si>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</si>
  <si>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</si>
  <si>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</si>
  <si>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</si>
  <si>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</si>
  <si>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</si>
  <si>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</si>
  <si>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</si>
  <si>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</si>
  <si>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</si>
  <si>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</si>
  <si>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</si>
  <si>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</si>
  <si>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</si>
  <si>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</si>
  <si>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</si>
  <si>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</si>
  <si>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</si>
  <si>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</si>
  <si>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</si>
  <si>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</si>
  <si>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</si>
  <si>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</si>
  <si>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</si>
  <si>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</si>
  <si>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</si>
  <si>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</si>
  <si>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</si>
  <si>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</si>
  <si>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</si>
  <si>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</si>
  <si>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</si>
  <si>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</si>
  <si>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</si>
  <si>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</si>
  <si>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</si>
  <si>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</si>
  <si>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</si>
  <si>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</si>
  <si>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</si>
  <si>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</si>
  <si>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</si>
  <si>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</si>
  <si>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</si>
  <si>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</si>
  <si>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</si>
  <si>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</si>
  <si>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</si>
  <si>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</si>
  <si>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</si>
  <si>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</si>
  <si>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</si>
  <si>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</si>
  <si>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</si>
  <si>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</si>
  <si>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</si>
  <si>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</si>
  <si>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</si>
  <si>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</si>
  <si>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</si>
  <si>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</si>
  <si>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</si>
  <si>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</si>
  <si>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</si>
  <si>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</si>
  <si>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</si>
  <si>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</si>
  <si>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</si>
  <si>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</si>
  <si>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</si>
  <si>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</si>
  <si>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</si>
  <si>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</si>
  <si>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</si>
  <si>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</si>
  <si>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</si>
  <si>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</si>
  <si>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</si>
  <si>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</si>
  <si>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</si>
  <si>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</si>
  <si>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</si>
  <si>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</si>
  <si>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</si>
  <si>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</si>
  <si>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</si>
  <si>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</si>
  <si>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</si>
  <si>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</si>
  <si>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</si>
  <si>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</si>
  <si>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</si>
  <si>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</si>
  <si>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</si>
  <si>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</si>
  <si>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</si>
  <si>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</si>
  <si>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</si>
  <si>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</si>
  <si>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</si>
  <si>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</si>
  <si>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</si>
  <si>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</si>
  <si>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</si>
  <si>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</si>
  <si>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</si>
  <si>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</si>
  <si>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</si>
  <si>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</si>
  <si>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</si>
  <si>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</si>
  <si>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</si>
  <si>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</si>
  <si>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</si>
  <si>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</si>
  <si>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</si>
  <si>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</si>
  <si>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</si>
  <si>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</si>
  <si>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</si>
  <si>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</si>
  <si>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</si>
  <si>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</si>
  <si>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</si>
  <si>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</si>
  <si>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</si>
  <si>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</si>
  <si>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</si>
  <si>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</si>
  <si>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</si>
  <si>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</si>
  <si>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</si>
  <si>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</si>
  <si>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</si>
  <si>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</si>
  <si>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</si>
  <si>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</si>
  <si>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</si>
  <si>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</si>
  <si>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</si>
  <si>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</si>
  <si>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</si>
  <si>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</si>
  <si>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</si>
  <si>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</si>
  <si>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</si>
  <si>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</si>
  <si>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</si>
  <si>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</si>
  <si>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</si>
  <si>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</si>
  <si>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</si>
  <si>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</si>
  <si>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</si>
  <si>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</si>
  <si>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</si>
  <si>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</si>
  <si>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</si>
  <si>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</si>
  <si>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</si>
  <si>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</si>
  <si>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</si>
  <si>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</si>
  <si>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</si>
  <si>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</si>
  <si>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</si>
  <si>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</si>
  <si>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</si>
  <si>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</si>
  <si>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</si>
  <si>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</si>
  <si>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</si>
  <si>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</si>
  <si>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</si>
  <si>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</si>
  <si>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</si>
  <si>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</si>
  <si>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</si>
  <si>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</si>
  <si>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</si>
  <si>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</si>
  <si>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</si>
  <si>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</si>
  <si>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</si>
  <si>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</si>
  <si>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</si>
  <si>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</si>
  <si>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</si>
  <si>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</si>
  <si>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</si>
  <si>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</si>
  <si>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</si>
  <si>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</si>
  <si>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</si>
  <si>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</si>
  <si>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</si>
  <si>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</si>
  <si>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</si>
  <si>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</si>
  <si>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</si>
  <si>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</si>
  <si>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</si>
  <si>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</si>
  <si>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</si>
  <si>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</si>
  <si>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</si>
  <si>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</si>
  <si>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</si>
  <si>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</si>
  <si>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</si>
  <si>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</si>
  <si>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</si>
  <si>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</si>
  <si>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</si>
  <si>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</si>
  <si>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</si>
  <si>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</si>
  <si>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</si>
  <si>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</si>
  <si>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</si>
  <si>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</si>
  <si>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</si>
  <si>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</si>
  <si>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</si>
  <si>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</si>
  <si>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</si>
  <si>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</si>
  <si>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</si>
  <si>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</si>
  <si>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</si>
  <si>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</si>
  <si>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</si>
  <si>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</si>
  <si>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</si>
  <si>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</si>
  <si>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</si>
  <si>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</si>
  <si>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</si>
  <si>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</si>
  <si>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</si>
  <si>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</si>
  <si>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</si>
  <si>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</si>
  <si>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</si>
  <si>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</si>
  <si>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</si>
  <si>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</si>
  <si>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</si>
  <si>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</si>
  <si>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</si>
  <si>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</si>
  <si>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</si>
  <si>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</si>
  <si>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</si>
  <si>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</si>
  <si>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</si>
  <si>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</si>
  <si>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</si>
  <si>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</si>
  <si>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</si>
  <si>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</si>
  <si>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</si>
  <si>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</si>
  <si>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</si>
  <si>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</si>
  <si>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</si>
  <si>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</si>
  <si>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</si>
  <si>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</si>
  <si>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</si>
  <si>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</si>
  <si>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</si>
  <si>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</si>
  <si>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</si>
  <si>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</si>
  <si>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</si>
  <si>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</si>
  <si>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</si>
  <si>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</si>
  <si>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</si>
  <si>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</si>
  <si>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</si>
  <si>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</si>
  <si>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</si>
  <si>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</si>
  <si>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</si>
  <si>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</si>
  <si>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</si>
  <si>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</si>
  <si>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</si>
  <si>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</si>
  <si>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</si>
  <si>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</si>
  <si>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</si>
  <si>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</si>
  <si>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</si>
  <si>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</si>
  <si>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</si>
  <si>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</si>
  <si>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</si>
  <si>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</si>
  <si>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</si>
  <si>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</si>
  <si>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</si>
  <si>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</si>
  <si>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</si>
  <si>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</si>
  <si>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</si>
  <si>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</si>
  <si>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</si>
  <si>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</si>
  <si>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</si>
  <si>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</si>
  <si>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</si>
  <si>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</si>
  <si>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</si>
  <si>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</si>
  <si>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</si>
  <si>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</si>
  <si>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</si>
  <si>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</si>
  <si>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</si>
  <si>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</si>
  <si>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</si>
  <si>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</si>
  <si>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</si>
  <si>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</si>
  <si>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</si>
  <si>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</si>
  <si>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</si>
  <si>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</si>
  <si>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</si>
  <si>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</si>
  <si>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</si>
  <si>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</si>
  <si>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</si>
  <si>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</si>
  <si>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</si>
  <si>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</si>
  <si>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</si>
  <si>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</si>
  <si>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</si>
  <si>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</si>
  <si>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</si>
  <si>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</si>
  <si>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</si>
  <si>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</si>
  <si>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</si>
  <si>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</si>
  <si>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</si>
  <si>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</si>
  <si>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</si>
  <si>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</si>
  <si>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</si>
  <si>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</si>
  <si>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</si>
  <si>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</si>
  <si>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</si>
  <si>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</si>
  <si>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</si>
  <si>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</si>
  <si>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</si>
  <si>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</si>
  <si>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</si>
  <si>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</si>
  <si>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</si>
  <si>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</si>
  <si>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</si>
  <si>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</si>
  <si>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</si>
  <si>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</si>
  <si>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</si>
  <si>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</si>
  <si>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</si>
  <si>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</si>
  <si>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</si>
  <si>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</si>
  <si>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</si>
  <si>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</si>
  <si>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</si>
  <si>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</si>
  <si>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</si>
  <si>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</si>
  <si>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</si>
  <si>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</si>
  <si>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</si>
  <si>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</si>
  <si>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</si>
  <si>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</si>
  <si>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</si>
  <si>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</si>
  <si>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</si>
  <si>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</si>
  <si>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</si>
  <si>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</si>
  <si>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</si>
  <si>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</si>
  <si>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</si>
  <si>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</si>
  <si>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</si>
  <si>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</si>
  <si>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</si>
  <si>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</si>
  <si>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</si>
  <si>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</si>
  <si>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</si>
  <si>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</si>
  <si>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</si>
  <si>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</si>
  <si>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</si>
  <si>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</si>
  <si>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</si>
  <si>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</si>
  <si>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</si>
  <si>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</si>
  <si>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</si>
  <si>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</si>
  <si>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</si>
  <si>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</si>
  <si>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</si>
  <si>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</si>
  <si>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</si>
  <si>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</si>
  <si>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</si>
  <si>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</si>
  <si>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</si>
  <si>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</si>
  <si>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</si>
  <si>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</si>
  <si>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</si>
  <si>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</si>
  <si>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</si>
  <si>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</si>
  <si>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</si>
  <si>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</si>
  <si>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</si>
  <si>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</si>
  <si>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</si>
  <si>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</si>
  <si>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</si>
  <si>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</si>
  <si>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</si>
  <si>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</si>
  <si>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</si>
  <si>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</si>
  <si>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</si>
  <si>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</si>
  <si>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</si>
  <si>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</si>
  <si>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</si>
  <si>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</si>
  <si>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</si>
  <si>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</si>
  <si>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</si>
  <si>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</si>
  <si>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</si>
  <si>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</si>
  <si>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</si>
  <si>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</si>
  <si>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</si>
  <si>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</si>
  <si>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</si>
  <si>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</si>
  <si>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</si>
  <si>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</si>
  <si>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</si>
  <si>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</si>
  <si>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</si>
  <si>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</si>
  <si>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</si>
  <si>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</si>
  <si>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</si>
  <si>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</si>
  <si>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</si>
  <si>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</si>
  <si>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</si>
  <si>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</si>
  <si>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</si>
  <si>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</si>
  <si>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</si>
  <si>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</si>
  <si>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</si>
  <si>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</si>
  <si>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</si>
  <si>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</si>
  <si>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</si>
  <si>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</si>
  <si>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</si>
  <si>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</si>
  <si>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</si>
  <si>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</si>
  <si>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</si>
  <si>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</si>
  <si>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</si>
  <si>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</si>
  <si>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</si>
  <si>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</si>
  <si>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</si>
  <si>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</si>
  <si>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</si>
  <si>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</si>
  <si>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</si>
  <si>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</si>
  <si>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</si>
  <si>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</si>
  <si>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</si>
  <si>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</si>
  <si>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</si>
  <si>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</si>
  <si>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</si>
  <si>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</si>
  <si>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</si>
  <si>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</si>
  <si>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</si>
  <si>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</si>
  <si>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</si>
  <si>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</si>
  <si>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</si>
  <si>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</si>
  <si>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</si>
  <si>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</si>
  <si>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</si>
  <si>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</si>
  <si>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</si>
  <si>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</si>
  <si>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</si>
  <si>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</si>
  <si>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</si>
  <si>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</si>
  <si>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</si>
  <si>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</si>
  <si>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</si>
  <si>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</si>
  <si>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</si>
  <si>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</si>
  <si>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</si>
  <si>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</si>
  <si>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</si>
  <si>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</si>
  <si>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</si>
  <si>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</si>
  <si>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</si>
  <si>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</si>
  <si>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</si>
  <si>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</si>
  <si>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</si>
  <si>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</si>
  <si>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</si>
  <si>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</si>
  <si>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</si>
  <si>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</si>
  <si>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</si>
  <si>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</si>
  <si>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</si>
  <si>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</si>
  <si>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</si>
  <si>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</si>
  <si>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</si>
  <si>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</si>
  <si>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</si>
  <si>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</si>
  <si>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</si>
  <si>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</si>
  <si>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</si>
  <si>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</si>
  <si>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</si>
  <si>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</si>
  <si>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</si>
  <si>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</si>
  <si>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</si>
  <si>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</si>
  <si>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</si>
  <si>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</si>
  <si>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</si>
  <si>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</si>
  <si>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</si>
  <si>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</si>
  <si>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</si>
  <si>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</si>
  <si>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</si>
  <si>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</si>
  <si>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</si>
  <si>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</si>
  <si>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</si>
  <si>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</si>
  <si>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</si>
  <si>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</si>
  <si>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</si>
  <si>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</si>
  <si>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</si>
  <si>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</si>
  <si>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</si>
  <si>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</si>
  <si>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</si>
  <si>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</si>
  <si>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</si>
  <si>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</si>
  <si>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</si>
  <si>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</si>
  <si>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</si>
  <si>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</si>
  <si>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</si>
  <si>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</si>
  <si>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</si>
  <si>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</si>
  <si>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</si>
  <si>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</si>
  <si>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</si>
  <si>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</si>
  <si>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</si>
  <si>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</si>
  <si>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</si>
  <si>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</si>
  <si>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</si>
  <si>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</si>
  <si>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</si>
  <si>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</si>
  <si>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</si>
  <si>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</si>
  <si>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</si>
  <si>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</si>
  <si>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</si>
  <si>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</si>
  <si>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</si>
  <si>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</si>
  <si>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</si>
  <si>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</si>
  <si>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</si>
  <si>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</si>
  <si>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</si>
  <si>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</si>
  <si>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</si>
  <si>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</si>
  <si>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</si>
  <si>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</si>
  <si>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</si>
  <si>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</si>
  <si>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</si>
  <si>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</si>
  <si>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</si>
  <si>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</si>
  <si>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</si>
  <si>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</si>
  <si>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</si>
  <si>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</si>
  <si>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</si>
  <si>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</si>
  <si>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</si>
  <si>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</si>
  <si>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</si>
  <si>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</si>
  <si>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</si>
  <si>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</si>
  <si>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</si>
  <si>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</si>
  <si>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</si>
  <si>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</si>
  <si>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</si>
  <si>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</si>
  <si>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</si>
  <si>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</si>
  <si>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</si>
  <si>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</si>
  <si>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</si>
  <si>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</si>
  <si>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</si>
  <si>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</si>
  <si>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</si>
  <si>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</si>
  <si>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</si>
  <si>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</si>
  <si>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</si>
  <si>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</si>
  <si>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</si>
  <si>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</si>
  <si>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</si>
  <si>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</si>
  <si>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</si>
  <si>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</si>
  <si>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</si>
  <si>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</si>
  <si>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</si>
  <si>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</si>
  <si>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</si>
  <si>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</si>
  <si>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</si>
  <si>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</si>
  <si>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</si>
  <si>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</si>
  <si>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</si>
  <si>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</si>
  <si>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</si>
  <si>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</si>
  <si>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</si>
  <si>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</si>
  <si>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</si>
  <si>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</si>
  <si>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</si>
  <si>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</si>
  <si>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</si>
  <si>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</si>
  <si>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</si>
  <si>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</si>
  <si>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</si>
  <si>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</si>
  <si>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</si>
  <si>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</si>
  <si>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</si>
  <si>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</si>
  <si>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</si>
  <si>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</si>
  <si>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</si>
  <si>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</si>
  <si>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</si>
  <si>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</si>
  <si>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</si>
  <si>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</si>
  <si>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</si>
  <si>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</si>
  <si>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</si>
  <si>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</si>
  <si>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</si>
  <si>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</si>
  <si>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</si>
  <si>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</si>
  <si>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</si>
  <si>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</si>
  <si>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</si>
  <si>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</si>
  <si>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</si>
  <si>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</si>
  <si>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</si>
  <si>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</si>
  <si>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</si>
  <si>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</si>
  <si>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</si>
  <si>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</si>
  <si>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</si>
  <si>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</si>
  <si>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</si>
  <si>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</si>
  <si>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</si>
  <si>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</si>
  <si>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</si>
  <si>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</si>
  <si>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</si>
  <si>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</si>
  <si>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</si>
  <si>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</si>
  <si>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</si>
  <si>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</si>
  <si>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</si>
  <si>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</si>
  <si>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</si>
  <si>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</si>
  <si>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</si>
  <si>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</si>
  <si>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</si>
  <si>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</si>
  <si>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</si>
  <si>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</si>
  <si>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</si>
  <si>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</si>
  <si>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</si>
  <si>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</si>
  <si>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</si>
  <si>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</si>
  <si>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</si>
  <si>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</si>
  <si>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</si>
  <si>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</si>
  <si>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</si>
  <si>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</si>
  <si>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</si>
  <si>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</si>
  <si>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</si>
  <si>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</si>
  <si>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</si>
  <si>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</si>
  <si>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</si>
  <si>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</si>
  <si>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</si>
  <si>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</si>
  <si>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</si>
  <si>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</si>
  <si>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</si>
  <si>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</si>
  <si>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</si>
  <si>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</si>
  <si>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</si>
  <si>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</si>
  <si>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</si>
  <si>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</si>
  <si>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</si>
  <si>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</si>
  <si>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</si>
  <si>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</si>
  <si>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</si>
  <si>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</si>
  <si>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</si>
  <si>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</si>
  <si>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</si>
  <si>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</si>
  <si>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</si>
  <si>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</si>
  <si>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</si>
  <si>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</si>
  <si>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</si>
  <si>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</si>
  <si>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</si>
  <si>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</si>
  <si>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</si>
  <si>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</si>
  <si>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</si>
  <si>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</si>
  <si>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</si>
  <si>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</si>
  <si>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</si>
  <si>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</si>
  <si>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</si>
  <si>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</si>
  <si>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</si>
  <si>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</si>
  <si>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</si>
  <si>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</si>
  <si>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</si>
  <si>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</si>
  <si>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</si>
  <si>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</si>
  <si>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</si>
  <si>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</si>
  <si>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</si>
  <si>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</si>
  <si>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</si>
  <si>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</si>
  <si>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</si>
  <si>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</si>
  <si>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</si>
  <si>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</si>
  <si>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</si>
  <si>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</si>
  <si>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</si>
  <si>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</si>
  <si>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</si>
  <si>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</si>
  <si>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</si>
  <si>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</si>
  <si>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</si>
  <si>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</si>
  <si>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</si>
  <si>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</si>
  <si>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</si>
  <si>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</si>
  <si>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</si>
  <si>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</si>
  <si>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</si>
  <si>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</si>
  <si>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</si>
  <si>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</si>
  <si>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</si>
  <si>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</si>
  <si>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</si>
  <si>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</si>
  <si>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</si>
  <si>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</si>
  <si>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</si>
  <si>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</si>
  <si>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</si>
  <si>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</si>
  <si>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</si>
  <si>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</si>
  <si>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</si>
  <si>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</si>
  <si>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</si>
  <si>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</si>
  <si>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</si>
  <si>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</si>
  <si>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</si>
  <si>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</si>
  <si>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</si>
  <si>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</si>
  <si>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</si>
  <si>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</si>
  <si>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</si>
  <si>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</si>
  <si>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</si>
  <si>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</si>
  <si>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</si>
  <si>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</si>
  <si>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</si>
  <si>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</si>
  <si>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</si>
  <si>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</si>
  <si>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</si>
  <si>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</si>
  <si>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</si>
  <si>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</si>
  <si>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</si>
  <si>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</si>
  <si>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</si>
  <si>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</si>
  <si>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</si>
  <si>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</si>
  <si>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</si>
  <si>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</si>
  <si>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</si>
  <si>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</si>
  <si>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</si>
  <si>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</si>
  <si>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</si>
  <si>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</si>
  <si>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</si>
  <si>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</si>
  <si>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</si>
  <si>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</si>
  <si>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</si>
  <si>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</si>
  <si>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</si>
  <si>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</si>
  <si>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</si>
  <si>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</si>
  <si>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</si>
  <si>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</si>
  <si>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</si>
  <si>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</si>
  <si>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</si>
  <si>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</si>
  <si>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</si>
  <si>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</si>
  <si>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</si>
  <si>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</si>
  <si>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</si>
  <si>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</si>
  <si>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</si>
  <si>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</si>
  <si>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</si>
  <si>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</si>
  <si>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</si>
  <si>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</si>
  <si>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</si>
  <si>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</si>
  <si>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</si>
  <si>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</si>
  <si>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</si>
  <si>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</si>
  <si>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</si>
  <si>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</si>
  <si>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</si>
  <si>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</si>
  <si>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</si>
  <si>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</si>
  <si>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</si>
  <si>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</si>
  <si>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</si>
  <si>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</si>
  <si>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</si>
  <si>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</si>
  <si>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</si>
  <si>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</si>
  <si>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</si>
  <si>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</si>
  <si>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</si>
  <si>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</si>
  <si>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</si>
  <si>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</si>
  <si>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</si>
  <si>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</si>
  <si>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</si>
  <si>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</si>
  <si>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</si>
  <si>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</si>
  <si>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</si>
  <si>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</si>
  <si>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</si>
  <si>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</si>
  <si>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</si>
  <si>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</si>
  <si>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</si>
  <si>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</si>
  <si>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</si>
  <si>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</si>
  <si>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</si>
  <si>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</si>
  <si>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</si>
  <si>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</si>
  <si>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</si>
  <si>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</si>
  <si>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</si>
  <si>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</si>
  <si>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</si>
  <si>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</si>
  <si>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</si>
  <si>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</si>
  <si>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</si>
  <si>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</si>
  <si>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</si>
  <si>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</si>
  <si>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</si>
  <si>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</si>
  <si>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</si>
  <si>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</si>
  <si>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</si>
  <si>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</si>
  <si>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</si>
  <si>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</si>
  <si>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</si>
  <si>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</si>
  <si>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</si>
  <si>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</si>
  <si>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</si>
  <si>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</si>
  <si>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</si>
  <si>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</si>
  <si>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</si>
  <si>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</si>
  <si>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</si>
  <si>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</si>
  <si>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</si>
  <si>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</si>
  <si>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</si>
  <si>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</si>
  <si>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</si>
  <si>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</si>
  <si>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</si>
  <si>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</si>
  <si>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</si>
  <si>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</si>
  <si>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</si>
  <si>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</si>
  <si>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</si>
  <si>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</si>
  <si>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</si>
  <si>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</si>
  <si>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</si>
  <si>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</si>
  <si>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</si>
  <si>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</si>
  <si>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</si>
  <si>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</si>
  <si>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</si>
  <si>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</si>
  <si>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</si>
  <si>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</si>
  <si>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</si>
  <si>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</si>
  <si>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</si>
  <si>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</si>
  <si>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</si>
  <si>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</si>
  <si>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</si>
  <si>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</si>
  <si>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</si>
  <si>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</si>
  <si>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</si>
  <si>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</si>
  <si>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</si>
  <si>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</si>
  <si>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</si>
  <si>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</si>
  <si>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</si>
  <si>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</si>
  <si>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</si>
  <si>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</si>
  <si>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</si>
  <si>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</si>
  <si>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</si>
  <si>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</si>
  <si>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</si>
  <si>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</si>
  <si>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</si>
  <si>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</si>
  <si>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</si>
  <si>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</si>
  <si>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</si>
  <si>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</si>
  <si>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</si>
  <si>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</si>
  <si>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</si>
  <si>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</si>
  <si>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</si>
  <si>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</si>
  <si>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</si>
  <si>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</si>
  <si>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</si>
  <si>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</si>
  <si>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</si>
  <si>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</si>
  <si>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</si>
  <si>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</si>
  <si>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</si>
  <si>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</si>
  <si>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</si>
  <si>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</si>
  <si>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</si>
  <si>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</si>
  <si>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</si>
  <si>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</si>
  <si>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</si>
  <si>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</si>
  <si>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</si>
  <si>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</si>
  <si>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</si>
  <si>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</si>
  <si>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</si>
  <si>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</si>
  <si>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</si>
  <si>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</si>
  <si>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</si>
  <si>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</si>
  <si>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</si>
  <si>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</si>
  <si>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</si>
  <si>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</si>
  <si>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</si>
  <si>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</si>
  <si>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</si>
  <si>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</si>
  <si>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</si>
  <si>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</si>
  <si>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</si>
  <si>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</si>
  <si>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</si>
  <si>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</si>
  <si>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</si>
  <si>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</si>
  <si>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</si>
  <si>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</si>
  <si>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</si>
  <si>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</si>
  <si>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</si>
  <si>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</si>
  <si>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</si>
  <si>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</si>
  <si>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</si>
  <si>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</si>
  <si>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</si>
  <si>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</si>
  <si>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</si>
  <si>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</si>
  <si>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</si>
  <si>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</si>
  <si>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</si>
  <si>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</si>
  <si>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</si>
  <si>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</si>
  <si>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</si>
  <si>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</si>
  <si>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</si>
  <si>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</si>
  <si>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</si>
  <si>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</si>
  <si>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</si>
  <si>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</si>
  <si>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</si>
  <si>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</si>
  <si>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</si>
  <si>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</si>
  <si>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</si>
  <si>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</si>
  <si>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</si>
  <si>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</si>
  <si>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</si>
  <si>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</si>
  <si>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</si>
  <si>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</si>
  <si>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</si>
  <si>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</si>
  <si>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</si>
  <si>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</si>
  <si>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</si>
  <si>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</si>
  <si>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</si>
  <si>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</si>
  <si>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</si>
  <si>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</si>
  <si>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</si>
  <si>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</si>
  <si>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</si>
  <si>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</si>
  <si>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</si>
  <si>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</si>
  <si>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</si>
  <si>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</si>
  <si>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</si>
  <si>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</si>
  <si>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</si>
  <si>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</si>
  <si>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</si>
  <si>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</si>
  <si>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</si>
  <si>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</si>
  <si>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</si>
  <si>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</si>
  <si>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</si>
  <si>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</si>
  <si>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</si>
  <si>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</si>
  <si>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</si>
  <si>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</si>
  <si>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</si>
  <si>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</si>
  <si>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</si>
  <si>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</si>
  <si>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</si>
  <si>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</si>
  <si>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</si>
  <si>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</si>
  <si>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</si>
  <si>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</si>
  <si>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</si>
  <si>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</si>
  <si>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</si>
  <si>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</si>
  <si>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</si>
  <si>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</si>
  <si>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</si>
  <si>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</si>
  <si>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</si>
  <si>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</si>
  <si>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</si>
  <si>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</si>
  <si>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</si>
  <si>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</si>
  <si>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</si>
  <si>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</si>
  <si>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</si>
  <si>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</si>
  <si>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</si>
  <si>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</si>
  <si>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</si>
  <si>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</si>
  <si>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</si>
  <si>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</si>
  <si>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</si>
  <si>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</si>
  <si>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</si>
  <si>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</si>
  <si>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</si>
  <si>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</si>
  <si>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</si>
  <si>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</si>
  <si>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</si>
  <si>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</si>
  <si>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</si>
  <si>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</si>
  <si>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</si>
  <si>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</si>
  <si>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</si>
  <si>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</si>
  <si>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</si>
  <si>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</si>
  <si>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</si>
  <si>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</si>
  <si>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</si>
  <si>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</si>
  <si>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</si>
  <si>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</si>
  <si>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</si>
  <si>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</si>
  <si>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</si>
  <si>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</si>
  <si>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</si>
  <si>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</si>
  <si>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</si>
  <si>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</si>
  <si>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</si>
  <si>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</si>
  <si>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</si>
  <si>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</si>
  <si>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</si>
  <si>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</si>
  <si>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</si>
  <si>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</si>
  <si>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</si>
  <si>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</si>
  <si>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</si>
  <si>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</si>
  <si>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</si>
  <si>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</si>
  <si>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</si>
  <si>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</si>
  <si>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</si>
  <si>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</si>
  <si>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</si>
  <si>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</si>
  <si>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</si>
  <si>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</si>
  <si>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</si>
  <si>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</si>
  <si>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</si>
  <si>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</si>
  <si>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</si>
  <si>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</si>
  <si>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</si>
  <si>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</si>
  <si>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</si>
  <si>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</si>
  <si>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</si>
  <si>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</si>
  <si>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</si>
  <si>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</si>
  <si>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</si>
  <si>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</si>
  <si>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</si>
  <si>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</si>
  <si>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</si>
  <si>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</si>
  <si>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</si>
  <si>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</si>
  <si>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</si>
  <si>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</si>
  <si>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</si>
  <si>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</si>
  <si>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</si>
  <si>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</si>
  <si>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</si>
  <si>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</si>
  <si>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</si>
  <si>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</si>
  <si>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</si>
  <si>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</si>
  <si>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</si>
  <si>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</si>
  <si>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</si>
  <si>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</si>
  <si>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</si>
  <si>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</si>
  <si>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</si>
  <si>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</si>
  <si>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</si>
  <si>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</si>
  <si>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</si>
  <si>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</si>
  <si>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</si>
  <si>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</si>
  <si>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</si>
  <si>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</si>
  <si>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</si>
  <si>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</si>
  <si>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</si>
  <si>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</si>
  <si>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</si>
  <si>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</si>
  <si>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</si>
  <si>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</si>
  <si>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</si>
  <si>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</si>
  <si>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</si>
  <si>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</si>
  <si>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</si>
  <si>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</si>
  <si>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</si>
  <si>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</si>
  <si>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</si>
  <si>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</si>
  <si>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</si>
  <si>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</si>
  <si>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</si>
  <si>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</si>
  <si>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</si>
  <si>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</si>
  <si>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</si>
  <si>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</si>
  <si>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</si>
  <si>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</si>
  <si>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</si>
  <si>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</si>
  <si>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</si>
  <si>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</si>
  <si>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</si>
  <si>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</si>
  <si>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</si>
  <si>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</si>
  <si>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</si>
  <si>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</si>
  <si>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</si>
  <si>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</si>
  <si>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</si>
  <si>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</si>
  <si>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</si>
  <si>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</si>
  <si>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</si>
  <si>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</si>
  <si>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</si>
  <si>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</si>
  <si>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</si>
  <si>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</si>
  <si>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</si>
  <si>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</si>
  <si>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</si>
  <si>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</si>
  <si>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</si>
  <si>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</si>
  <si>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</si>
  <si>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</si>
  <si>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</si>
  <si>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</si>
  <si>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</si>
  <si>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</si>
  <si>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</si>
  <si>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</si>
  <si>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</si>
  <si>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</si>
  <si>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</si>
  <si>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</si>
  <si>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</si>
  <si>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</si>
  <si>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</si>
  <si>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</si>
  <si>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</si>
  <si>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</si>
  <si>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</si>
  <si>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</si>
  <si>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</si>
  <si>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</si>
  <si>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</si>
  <si>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</si>
  <si>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</si>
  <si>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</si>
  <si>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</si>
  <si>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</si>
  <si>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</si>
  <si>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</si>
  <si>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</si>
  <si>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</si>
  <si>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</si>
  <si>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</si>
  <si>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</si>
  <si>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</si>
  <si>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</si>
  <si>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</si>
  <si>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</si>
  <si>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</si>
  <si>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</si>
  <si>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</si>
  <si>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</si>
  <si>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</si>
  <si>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</si>
  <si>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</si>
  <si>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</si>
  <si>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</si>
  <si>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</si>
  <si>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</si>
  <si>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</si>
  <si>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</si>
  <si>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</si>
  <si>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</si>
  <si>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</si>
  <si>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</si>
  <si>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</si>
  <si>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</si>
  <si>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</si>
  <si>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</si>
  <si>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</si>
  <si>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</si>
  <si>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</si>
  <si>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</si>
  <si>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</si>
  <si>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</si>
  <si>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</si>
  <si>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</si>
  <si>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</si>
  <si>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</si>
  <si>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</si>
  <si>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</si>
  <si>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</si>
  <si>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</si>
  <si>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</si>
  <si>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</si>
  <si>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</si>
  <si>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</si>
  <si>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</si>
  <si>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</si>
  <si>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</si>
  <si>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</si>
  <si>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</si>
  <si>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</si>
  <si>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</si>
  <si>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</si>
  <si>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</si>
  <si>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</si>
  <si>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</si>
  <si>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</si>
  <si>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</si>
  <si>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</si>
  <si>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</si>
  <si>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</si>
  <si>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</si>
  <si>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</si>
  <si>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</si>
  <si>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</si>
  <si>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</si>
  <si>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</si>
  <si>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</si>
  <si>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</si>
  <si>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</si>
  <si>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</si>
  <si>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</si>
  <si>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</si>
  <si>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</si>
  <si>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</si>
  <si>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</si>
  <si>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</si>
  <si>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</si>
  <si>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</si>
  <si>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</si>
  <si>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</si>
  <si>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</si>
  <si>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</si>
  <si>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</si>
  <si>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</si>
  <si>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</si>
  <si>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</si>
  <si>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</si>
  <si>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</si>
  <si>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</si>
  <si>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</si>
  <si>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</si>
  <si>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</si>
  <si>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</si>
  <si>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</si>
  <si>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</si>
  <si>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</si>
  <si>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</si>
  <si>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</si>
  <si>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</si>
  <si>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</si>
  <si>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</si>
  <si>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</si>
  <si>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</si>
  <si>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</si>
  <si>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</si>
  <si>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</si>
  <si>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</si>
  <si>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</si>
  <si>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</si>
  <si>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</si>
  <si>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</si>
  <si>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</si>
  <si>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</si>
  <si>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</si>
  <si>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</si>
  <si>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</si>
  <si>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</si>
  <si>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</si>
  <si>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</si>
  <si>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</si>
  <si>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</si>
  <si>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</si>
  <si>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</si>
  <si>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</si>
  <si>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</si>
  <si>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</si>
  <si>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</si>
  <si>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</si>
  <si>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</si>
  <si>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</si>
  <si>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</si>
  <si>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</si>
  <si>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</si>
  <si>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</si>
  <si>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</si>
  <si>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</si>
  <si>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</si>
  <si>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</si>
  <si>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</si>
  <si>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</si>
  <si>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</si>
  <si>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</si>
  <si>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</si>
  <si>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</si>
  <si>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</si>
  <si>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</si>
  <si>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</si>
  <si>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</si>
  <si>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</si>
  <si>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</si>
  <si>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</si>
  <si>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</si>
  <si>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</si>
  <si>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</si>
  <si>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</si>
  <si>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</si>
  <si>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</si>
  <si>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</si>
  <si>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</si>
  <si>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</si>
  <si>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</si>
  <si>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</si>
  <si>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</si>
  <si>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</si>
  <si>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</si>
  <si>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</si>
  <si>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</si>
  <si>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</si>
  <si>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</si>
  <si>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</si>
  <si>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</si>
  <si>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</si>
  <si>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</si>
  <si>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</si>
  <si>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</si>
  <si>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</si>
  <si>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</si>
  <si>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</si>
  <si>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</si>
  <si>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</si>
  <si>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</si>
  <si>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</si>
  <si>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</si>
  <si>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</si>
  <si>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</si>
  <si>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</si>
  <si>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</si>
  <si>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</si>
  <si>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</si>
  <si>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</si>
  <si>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</si>
  <si>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</si>
  <si>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</si>
  <si>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</si>
  <si>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</si>
  <si>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</si>
  <si>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</si>
  <si>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</si>
  <si>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</si>
  <si>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</si>
  <si>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</si>
  <si>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</si>
  <si>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</si>
  <si>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</si>
  <si>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</si>
  <si>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</si>
  <si>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</si>
  <si>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</si>
  <si>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</si>
  <si>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</si>
  <si>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</si>
  <si>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</si>
  <si>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</si>
  <si>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</si>
  <si>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</si>
  <si>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</si>
  <si>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</si>
  <si>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</si>
  <si>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</si>
  <si>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</si>
  <si>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</si>
  <si>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</si>
  <si>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</si>
  <si>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</si>
  <si>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</si>
  <si>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</si>
  <si>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</si>
  <si>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</si>
  <si>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</si>
  <si>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</si>
  <si>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</si>
  <si>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</si>
  <si>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</si>
  <si>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</si>
  <si>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</si>
  <si>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</si>
  <si>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</si>
  <si>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</si>
  <si>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</si>
  <si>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</si>
  <si>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</si>
  <si>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</si>
  <si>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</si>
  <si>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</si>
  <si>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</si>
  <si>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</si>
  <si>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</si>
  <si>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</si>
  <si>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</si>
  <si>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</si>
  <si>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</si>
  <si>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</si>
  <si>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</si>
  <si>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</si>
  <si>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</si>
  <si>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</si>
  <si>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</si>
  <si>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</si>
  <si>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</si>
  <si>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</si>
  <si>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</si>
  <si>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</si>
  <si>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</si>
  <si>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</si>
  <si>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</si>
  <si>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</si>
  <si>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</si>
  <si>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</si>
  <si>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</si>
  <si>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</si>
  <si>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</si>
  <si>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</si>
  <si>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</si>
  <si>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</si>
  <si>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</si>
  <si>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</si>
  <si>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</si>
  <si>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</si>
  <si>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</si>
  <si>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</si>
  <si>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</si>
  <si>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</si>
  <si>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</si>
  <si>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</si>
  <si>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</si>
  <si>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</si>
  <si>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</si>
  <si>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</si>
  <si>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</si>
  <si>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</si>
  <si>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</si>
  <si>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</si>
  <si>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</si>
  <si>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</si>
  <si>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</si>
  <si>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</si>
  <si>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</si>
  <si>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</si>
  <si>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</si>
  <si>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</si>
  <si>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</si>
  <si>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</si>
  <si>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</si>
  <si>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</si>
  <si>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</si>
  <si>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</si>
  <si>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</si>
  <si>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</si>
  <si>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</si>
  <si>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</si>
  <si>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</si>
  <si>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</si>
  <si>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</si>
  <si>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</si>
  <si>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</si>
  <si>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</si>
  <si>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</si>
  <si>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</si>
  <si>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</si>
  <si>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</si>
  <si>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</si>
  <si>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</si>
  <si>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</si>
  <si>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</si>
  <si>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</si>
  <si>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</si>
  <si>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</si>
  <si>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</si>
  <si>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</si>
  <si>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</si>
  <si>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</si>
  <si>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</si>
  <si>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</si>
  <si>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</si>
  <si>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</si>
  <si>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</si>
  <si>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</si>
  <si>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</si>
  <si>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</si>
  <si>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</si>
  <si>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</si>
  <si>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</si>
  <si>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</si>
  <si>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</si>
  <si>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</si>
  <si>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</si>
  <si>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</si>
  <si>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</si>
  <si>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</si>
  <si>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</si>
  <si>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</si>
  <si>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</si>
  <si>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</si>
  <si>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</si>
  <si>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</si>
  <si>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</si>
  <si>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</si>
  <si>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</si>
  <si>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</si>
  <si>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</si>
  <si>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</si>
  <si>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</si>
  <si>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</si>
  <si>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</si>
  <si>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</si>
  <si>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</si>
  <si>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</si>
  <si>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</si>
  <si>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</si>
  <si>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</si>
  <si>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</si>
  <si>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</si>
  <si>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</si>
  <si>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</si>
  <si>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</si>
  <si>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</si>
  <si>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</si>
  <si>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</si>
  <si>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</si>
  <si>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</si>
  <si>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</si>
  <si>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</si>
  <si>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</si>
  <si>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</si>
  <si>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</si>
  <si>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</si>
  <si>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</si>
  <si>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</si>
  <si>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</si>
  <si>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</si>
  <si>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</si>
  <si>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</si>
  <si>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</si>
  <si>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</si>
  <si>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</si>
  <si>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</si>
  <si>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</si>
  <si>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</si>
  <si>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</si>
  <si>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</si>
  <si>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</si>
  <si>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</si>
  <si>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</si>
  <si>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</si>
  <si>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</si>
  <si>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</si>
  <si>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</si>
  <si>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</si>
  <si>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</si>
  <si>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</si>
  <si>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</si>
  <si>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</si>
  <si>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</si>
  <si>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</si>
  <si>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</si>
  <si>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</si>
  <si>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</si>
  <si>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</si>
  <si>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</si>
  <si>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</si>
  <si>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</si>
  <si>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</si>
  <si>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</si>
  <si>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</si>
  <si>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</si>
  <si>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</si>
  <si>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</si>
  <si>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</si>
  <si>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</si>
  <si>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</si>
  <si>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</si>
  <si>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</si>
  <si>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</si>
  <si>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</si>
  <si>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</si>
  <si>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</si>
  <si>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</si>
  <si>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</si>
  <si>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</si>
  <si>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</si>
  <si>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</si>
  <si>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</si>
  <si>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</si>
  <si>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</si>
  <si>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</si>
  <si>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</si>
  <si>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</si>
  <si>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</si>
  <si>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</si>
  <si>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</si>
  <si>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</si>
  <si>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</si>
  <si>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</si>
  <si>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</si>
  <si>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</si>
  <si>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</si>
  <si>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</si>
  <si>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</si>
  <si>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</si>
  <si>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</si>
  <si>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</si>
  <si>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</si>
  <si>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</si>
  <si>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</si>
  <si>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</si>
  <si>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</si>
  <si>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</si>
  <si>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</si>
  <si>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</si>
  <si>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</si>
  <si>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</si>
  <si>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</si>
  <si>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</si>
  <si>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</si>
  <si>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</si>
  <si>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</si>
  <si>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</si>
  <si>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</si>
  <si>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</si>
  <si>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</si>
  <si>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</si>
  <si>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</si>
  <si>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</si>
  <si>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</si>
  <si>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</si>
  <si>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</si>
  <si>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</si>
  <si>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</si>
  <si>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</si>
  <si>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</si>
  <si>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</si>
  <si>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</si>
  <si>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</si>
  <si>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</si>
  <si>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</si>
  <si>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</si>
  <si>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</si>
  <si>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</si>
  <si>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</si>
  <si>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</si>
  <si>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</si>
  <si>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</si>
  <si>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</si>
  <si>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</si>
  <si>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</si>
  <si>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</si>
  <si>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</si>
  <si>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</si>
  <si>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</si>
  <si>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</si>
  <si>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</si>
  <si>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</si>
  <si>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</si>
  <si>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</si>
  <si>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</si>
  <si>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</si>
  <si>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</si>
  <si>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</si>
  <si>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</si>
  <si>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</si>
  <si>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</si>
  <si>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</si>
  <si>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</si>
  <si>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</si>
  <si>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</si>
  <si>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</si>
  <si>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</si>
  <si>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</si>
  <si>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</si>
  <si>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</si>
  <si>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</si>
  <si>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</si>
  <si>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</si>
  <si>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</si>
  <si>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</si>
  <si>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</si>
  <si>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</si>
  <si>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</si>
  <si>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</si>
  <si>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</si>
  <si>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</si>
  <si>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</si>
  <si>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</si>
  <si>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</si>
  <si>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</si>
  <si>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</si>
  <si>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</si>
  <si>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</si>
  <si>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</si>
  <si>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</si>
  <si>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</si>
  <si>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</si>
  <si>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</si>
  <si>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</si>
  <si>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</si>
  <si>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</si>
  <si>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</si>
  <si>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</si>
  <si>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</si>
  <si>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</si>
  <si>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</si>
  <si>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</si>
  <si>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</si>
  <si>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</si>
  <si>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</si>
  <si>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</si>
  <si>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</si>
  <si>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</si>
  <si>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</si>
  <si>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</si>
  <si>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</si>
  <si>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</si>
  <si>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</si>
  <si>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</si>
  <si>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</si>
  <si>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</si>
  <si>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</si>
  <si>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</si>
  <si>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</si>
  <si>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</si>
  <si>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</si>
  <si>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</si>
  <si>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</si>
  <si>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</si>
  <si>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</si>
  <si>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</si>
  <si>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</si>
  <si>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</si>
  <si>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</si>
  <si>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</si>
  <si>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</si>
  <si>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</si>
  <si>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</si>
  <si>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</si>
  <si>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</si>
  <si>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</si>
  <si>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</si>
  <si>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</si>
  <si>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</si>
  <si>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</si>
  <si>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</si>
  <si>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</si>
  <si>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</si>
  <si>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</si>
  <si>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</si>
  <si>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</si>
  <si>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</si>
  <si>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</si>
  <si>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</si>
  <si>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</si>
  <si>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</si>
  <si>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</si>
  <si>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</si>
  <si>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</si>
  <si>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</si>
  <si>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</si>
  <si>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</si>
  <si>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</si>
  <si>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</si>
  <si>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</si>
  <si>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</si>
  <si>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</si>
  <si>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</si>
  <si>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</si>
  <si>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</si>
  <si>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</si>
  <si>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</si>
  <si>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</si>
  <si>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</si>
  <si>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</si>
  <si>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</si>
  <si>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</si>
  <si>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</si>
  <si>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</si>
  <si>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</si>
  <si>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</si>
  <si>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</si>
  <si>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</si>
  <si>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</si>
  <si>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</si>
  <si>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</si>
  <si>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</si>
  <si>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</si>
  <si>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</si>
  <si>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</si>
  <si>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</si>
  <si>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</si>
  <si>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</si>
  <si>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</si>
  <si>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</si>
  <si>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</si>
  <si>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</si>
  <si>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</si>
  <si>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</si>
  <si>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</si>
  <si>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</si>
  <si>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</si>
  <si>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</si>
  <si>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</si>
  <si>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</si>
  <si>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</si>
  <si>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</si>
  <si>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</si>
  <si>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</si>
  <si>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</si>
  <si>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</si>
  <si>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</si>
  <si>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</si>
  <si>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</si>
  <si>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</si>
  <si>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</si>
  <si>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</si>
  <si>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</si>
  <si>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</si>
  <si>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</si>
  <si>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</si>
  <si>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</si>
  <si>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</si>
  <si>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</si>
  <si>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</si>
  <si>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</si>
  <si>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</si>
  <si>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</si>
  <si>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</si>
  <si>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</si>
  <si>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</si>
  <si>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</si>
  <si>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</si>
  <si>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</si>
  <si>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</si>
  <si>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</si>
  <si>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</si>
  <si>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</si>
  <si>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</si>
  <si>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</si>
  <si>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</si>
  <si>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</si>
  <si>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</si>
  <si>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</si>
  <si>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</si>
  <si>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</si>
  <si>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</si>
  <si>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</si>
  <si>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</si>
  <si>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</si>
  <si>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</si>
  <si>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</si>
  <si>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</si>
  <si>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</si>
  <si>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</si>
  <si>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</si>
  <si>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</si>
  <si>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</si>
  <si>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</si>
  <si>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</si>
  <si>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</si>
  <si>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</si>
  <si>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</si>
  <si>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</si>
  <si>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</si>
  <si>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</si>
  <si>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</si>
  <si>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</si>
  <si>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</si>
  <si>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</si>
  <si>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</si>
  <si>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</si>
  <si>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</si>
  <si>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</si>
  <si>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</si>
  <si>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</si>
  <si>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</si>
  <si>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</si>
  <si>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</si>
  <si>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</si>
  <si>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</si>
  <si>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</si>
  <si>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</si>
  <si>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</si>
  <si>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</si>
  <si>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</si>
  <si>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</si>
  <si>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</si>
  <si>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</si>
  <si>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</si>
  <si>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</si>
  <si>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</si>
  <si>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</si>
  <si>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</si>
  <si>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</si>
  <si>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</si>
  <si>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</si>
  <si>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</si>
  <si>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</si>
  <si>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</si>
  <si>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</si>
  <si>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</si>
  <si>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</si>
  <si>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</si>
  <si>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</si>
  <si>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</si>
  <si>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</si>
  <si>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</si>
  <si>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</si>
  <si>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</si>
  <si>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</si>
  <si>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</si>
  <si>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</si>
  <si>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</si>
  <si>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</si>
  <si>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</si>
  <si>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</si>
  <si>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</si>
  <si>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</si>
  <si>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</si>
  <si>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</si>
  <si>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</si>
  <si>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</si>
  <si>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</si>
  <si>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</si>
  <si>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</si>
  <si>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</si>
  <si>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</si>
  <si>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</si>
  <si>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</si>
  <si>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</si>
  <si>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</si>
  <si>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</si>
  <si>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</si>
  <si>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</si>
  <si>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</si>
  <si>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</si>
  <si>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</si>
  <si>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</si>
  <si>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</si>
  <si>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</si>
  <si>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</si>
  <si>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</si>
  <si>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</si>
  <si>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</si>
  <si>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</si>
  <si>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</si>
  <si>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</si>
  <si>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</si>
  <si>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</si>
  <si>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</si>
  <si>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</si>
  <si>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</si>
  <si>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</si>
  <si>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</si>
  <si>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</si>
  <si>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</si>
  <si>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</si>
  <si>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</si>
  <si>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</si>
  <si>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</si>
  <si>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</si>
  <si>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</si>
  <si>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</si>
  <si>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</si>
  <si>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</si>
  <si>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</si>
  <si>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</si>
  <si>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</si>
  <si>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</si>
  <si>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</si>
  <si>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</si>
  <si>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</si>
  <si>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</si>
  <si>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</si>
  <si>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</si>
  <si>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</si>
  <si>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</si>
  <si>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</si>
  <si>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</si>
  <si>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</si>
  <si>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</si>
  <si>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</si>
  <si>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</si>
  <si>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</si>
  <si>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</si>
  <si>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</si>
  <si>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</si>
  <si>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</si>
  <si>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</si>
  <si>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</si>
  <si>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</si>
  <si>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</si>
  <si>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</si>
  <si>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</si>
  <si>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</si>
  <si>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</si>
  <si>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</si>
  <si>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</si>
  <si>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</si>
  <si>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</si>
  <si>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</si>
  <si>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</si>
  <si>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</si>
  <si>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</si>
  <si>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</si>
  <si>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</si>
  <si>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</si>
  <si>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</si>
  <si>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</si>
  <si>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</si>
  <si>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</si>
  <si>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</si>
  <si>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</si>
  <si>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</si>
  <si>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</si>
  <si>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</si>
  <si>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</si>
  <si>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</si>
  <si>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</si>
  <si>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</si>
  <si>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</si>
  <si>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</si>
  <si>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</si>
  <si>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</si>
  <si>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</si>
  <si>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</si>
  <si>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</si>
  <si>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</si>
  <si>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</si>
  <si>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</si>
  <si>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</si>
  <si>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</si>
  <si>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</si>
  <si>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</si>
  <si>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</si>
  <si>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</si>
  <si>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</si>
  <si>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</si>
  <si>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</si>
  <si>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</si>
  <si>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</si>
  <si>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</si>
  <si>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</si>
  <si>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</si>
  <si>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</si>
  <si>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</si>
  <si>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</si>
  <si>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</si>
  <si>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</si>
  <si>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</si>
  <si>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</si>
  <si>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</si>
  <si>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</si>
  <si>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</si>
  <si>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</si>
  <si>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</si>
  <si>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</si>
  <si>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</si>
  <si>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</si>
  <si>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</si>
  <si>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</si>
  <si>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</si>
  <si>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</si>
  <si>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</si>
  <si>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</si>
  <si>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</si>
  <si>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</si>
  <si>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</si>
  <si>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</si>
  <si>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</si>
  <si>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</si>
  <si>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</si>
  <si>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</si>
  <si>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</si>
  <si>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</si>
  <si>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</si>
  <si>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</si>
  <si>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</si>
  <si>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</si>
  <si>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</si>
  <si>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</si>
  <si>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</si>
  <si>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</si>
  <si>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</si>
  <si>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</si>
  <si>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</si>
  <si>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</si>
  <si>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</si>
  <si>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</si>
  <si>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</si>
  <si>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</si>
  <si>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</si>
  <si>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</si>
  <si>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</si>
  <si>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</si>
  <si>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</si>
  <si>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</si>
  <si>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</si>
  <si>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</si>
  <si>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</si>
  <si>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</si>
  <si>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</si>
  <si>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</si>
  <si>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</si>
  <si>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</si>
  <si>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</si>
  <si>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</si>
  <si>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</si>
  <si>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</si>
  <si>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</si>
  <si>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</si>
  <si>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</si>
  <si>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</si>
  <si>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</si>
  <si>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</si>
  <si>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</si>
  <si>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</si>
  <si>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</si>
  <si>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</si>
  <si>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</si>
  <si>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</si>
  <si>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</si>
  <si>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</si>
  <si>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</si>
  <si>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</si>
  <si>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</si>
  <si>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</si>
  <si>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</si>
  <si>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</si>
  <si>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</si>
  <si>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</si>
  <si>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</si>
  <si>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</si>
  <si>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</si>
  <si>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</si>
  <si>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</si>
  <si>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</si>
  <si>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</si>
  <si>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</si>
  <si>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</si>
  <si>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</si>
  <si>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</si>
  <si>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</si>
  <si>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</si>
  <si>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</si>
  <si>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</si>
  <si>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</si>
  <si>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</si>
  <si>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</si>
  <si>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</si>
  <si>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</si>
  <si>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</si>
  <si>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</si>
  <si>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</si>
  <si>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</si>
  <si>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</si>
  <si>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</si>
  <si>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</si>
  <si>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</si>
  <si>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</si>
  <si>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</si>
  <si>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</si>
  <si>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</si>
  <si>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</si>
  <si>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</si>
  <si>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</si>
  <si>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</si>
  <si>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</si>
  <si>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</si>
  <si>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</si>
  <si>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</si>
  <si>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</si>
  <si>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</si>
  <si>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</si>
  <si>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</si>
  <si>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</si>
  <si>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</si>
  <si>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</si>
  <si>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</si>
  <si>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</si>
  <si>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</si>
  <si>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</si>
  <si>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</si>
  <si>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</si>
  <si>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</si>
  <si>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</si>
  <si>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</si>
  <si>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</si>
  <si>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</si>
  <si>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</si>
  <si>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</si>
  <si>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</si>
  <si>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</si>
  <si>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</si>
  <si>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</si>
  <si>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</si>
  <si>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</si>
  <si>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</si>
  <si>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</si>
  <si>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</si>
  <si>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</si>
  <si>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</si>
  <si>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</si>
  <si>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</si>
  <si>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</si>
  <si>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</si>
  <si>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</si>
  <si>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</si>
  <si>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</si>
  <si>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</si>
  <si>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</si>
  <si>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</si>
  <si>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</si>
  <si>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</si>
  <si>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</si>
  <si>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</si>
  <si>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</si>
  <si>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</si>
  <si>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</si>
  <si>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</si>
  <si>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</si>
  <si>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</si>
  <si>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</si>
  <si>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</si>
  <si>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</si>
  <si>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</si>
  <si>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</si>
  <si>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</si>
  <si>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</si>
  <si>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</si>
  <si>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</si>
  <si>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</si>
  <si>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</si>
  <si>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</si>
  <si>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</si>
  <si>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</si>
  <si>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</si>
  <si>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</si>
  <si>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</si>
  <si>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</si>
  <si>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</si>
  <si>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</si>
  <si>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</si>
  <si>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</si>
  <si>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</si>
  <si>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</si>
  <si>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</si>
  <si>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</si>
  <si>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</si>
  <si>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</si>
  <si>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</si>
  <si>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</si>
  <si>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</si>
  <si>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</si>
  <si>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</si>
  <si>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</si>
  <si>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</si>
  <si>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</si>
  <si>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</si>
  <si>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</si>
  <si>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</si>
  <si>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</si>
  <si>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</si>
  <si>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</si>
  <si>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</si>
  <si>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</si>
  <si>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</si>
  <si>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</si>
  <si>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</si>
  <si>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</si>
  <si>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</si>
  <si>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</si>
  <si>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</si>
  <si>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</si>
  <si>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</si>
  <si>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</si>
  <si>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</si>
  <si>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</si>
  <si>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</si>
  <si>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</si>
  <si>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</si>
  <si>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</si>
  <si>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</si>
  <si>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</si>
  <si>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</si>
  <si>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</si>
  <si>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</si>
  <si>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</si>
  <si>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</si>
  <si>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</si>
  <si>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</si>
  <si>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</si>
  <si>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</si>
  <si>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</si>
  <si>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</si>
  <si>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</si>
  <si>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</si>
  <si>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</si>
  <si>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</si>
  <si>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</si>
  <si>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</si>
  <si>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</si>
  <si>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</si>
  <si>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</si>
  <si>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</si>
  <si>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</si>
  <si>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</si>
  <si>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</si>
  <si>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</si>
  <si>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</si>
  <si>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</si>
  <si>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</si>
  <si>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</si>
  <si>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</si>
  <si>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</si>
  <si>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</si>
  <si>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</si>
  <si>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</si>
  <si>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</si>
  <si>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</si>
  <si>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</si>
  <si>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</si>
  <si>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</si>
  <si>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</si>
  <si>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</si>
  <si>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</si>
  <si>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</si>
  <si>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</si>
  <si>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</si>
  <si>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</si>
  <si>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</si>
  <si>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</si>
  <si>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</si>
  <si>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</si>
  <si>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</si>
  <si>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</si>
  <si>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</si>
  <si>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</si>
  <si>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</si>
  <si>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</si>
  <si>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</si>
  <si>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</si>
  <si>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</si>
  <si>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</si>
  <si>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</si>
  <si>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</si>
  <si>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</si>
  <si>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</si>
  <si>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</si>
  <si>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</si>
  <si>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</si>
  <si>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</si>
  <si>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</si>
  <si>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</si>
  <si>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</si>
  <si>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</si>
  <si>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</si>
  <si>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</si>
  <si>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</si>
  <si>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</si>
  <si>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</si>
  <si>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</si>
  <si>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</si>
  <si>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</si>
  <si>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</si>
  <si>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</si>
  <si>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</si>
  <si>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</si>
  <si>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</si>
  <si>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</si>
  <si>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</si>
  <si>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</si>
  <si>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</si>
  <si>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</si>
  <si>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</si>
  <si>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</si>
  <si>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</si>
  <si>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</si>
  <si>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</si>
  <si>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</si>
  <si>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</si>
  <si>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</si>
  <si>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</si>
  <si>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</si>
  <si>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</si>
  <si>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</si>
  <si>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</si>
  <si>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</si>
  <si>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</si>
  <si>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</si>
  <si>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</si>
  <si>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</si>
  <si>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</si>
  <si>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</si>
  <si>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</si>
  <si>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</si>
  <si>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</si>
  <si>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</si>
  <si>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</si>
  <si>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</si>
  <si>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</si>
  <si>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</si>
  <si>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</si>
  <si>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</si>
  <si>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</si>
  <si>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</si>
  <si>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</si>
  <si>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</si>
  <si>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</si>
  <si>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</si>
  <si>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</si>
  <si>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</si>
  <si>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</si>
  <si>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</si>
  <si>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</si>
  <si>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</si>
  <si>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</si>
  <si>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</si>
  <si>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</si>
  <si>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</si>
  <si>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</si>
  <si>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</si>
  <si>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</si>
  <si>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</si>
  <si>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</si>
  <si>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</si>
  <si>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</si>
  <si>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</si>
  <si>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</si>
  <si>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</si>
  <si>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</si>
  <si>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</si>
  <si>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</si>
  <si>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</si>
  <si>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</si>
  <si>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</si>
  <si>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</si>
  <si>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</si>
  <si>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</si>
  <si>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</si>
  <si>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</si>
  <si>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</si>
  <si>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</si>
  <si>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</si>
  <si>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</si>
  <si>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</si>
  <si>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</si>
  <si>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</si>
  <si>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</si>
  <si>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</si>
  <si>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</si>
  <si>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</si>
  <si>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</si>
  <si>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</si>
  <si>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</si>
  <si>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</si>
  <si>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</si>
  <si>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</si>
  <si>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</si>
  <si>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</si>
  <si>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</si>
  <si>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</si>
  <si>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</si>
  <si>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</si>
  <si>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</si>
  <si>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</si>
  <si>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</si>
  <si>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</si>
  <si>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</si>
  <si>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</si>
  <si>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</si>
  <si>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</si>
  <si>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</si>
  <si>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</si>
  <si>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</si>
  <si>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</si>
  <si>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</si>
  <si>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</si>
  <si>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</si>
  <si>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</si>
  <si>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</si>
  <si>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</si>
  <si>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</si>
  <si>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</si>
  <si>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</si>
  <si>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</si>
  <si>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</si>
  <si>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</si>
  <si>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</si>
  <si>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</si>
  <si>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</si>
  <si>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</si>
  <si>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</si>
  <si>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</si>
  <si>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</si>
  <si>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</si>
  <si>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</si>
  <si>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</si>
  <si>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</si>
  <si>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</si>
  <si>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</si>
  <si>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</si>
  <si>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</si>
  <si>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</si>
  <si>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</si>
  <si>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</si>
  <si>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</si>
  <si>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</si>
  <si>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</si>
  <si>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</si>
  <si>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</si>
  <si>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</si>
  <si>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</si>
  <si>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</si>
  <si>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</si>
  <si>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</si>
  <si>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</si>
  <si>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</si>
  <si>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</si>
  <si>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</si>
  <si>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</si>
  <si>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</si>
  <si>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</si>
  <si>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</si>
  <si>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</si>
  <si>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</si>
  <si>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</si>
  <si>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</si>
  <si>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</si>
  <si>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</si>
  <si>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</si>
  <si>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</si>
  <si>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</si>
  <si>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</si>
  <si>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</si>
  <si>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</si>
  <si>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</si>
  <si>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</si>
  <si>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</si>
  <si>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</si>
  <si>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</si>
  <si>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</si>
  <si>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</si>
  <si>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</si>
  <si>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</si>
  <si>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</si>
  <si>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</si>
  <si>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</si>
  <si>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</si>
  <si>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</si>
  <si>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</si>
  <si>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</si>
  <si>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</si>
  <si>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</si>
  <si>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</si>
  <si>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</si>
  <si>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</si>
  <si>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</si>
  <si>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</si>
  <si>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</si>
  <si>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</si>
  <si>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</si>
  <si>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</si>
  <si>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</si>
  <si>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</si>
  <si>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</si>
  <si>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</si>
  <si>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</si>
  <si>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</si>
  <si>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</si>
  <si>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</si>
  <si>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</si>
  <si>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</si>
  <si>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</si>
  <si>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</si>
  <si>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</si>
  <si>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</si>
  <si>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</si>
  <si>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</si>
  <si>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</si>
  <si>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</si>
  <si>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</si>
  <si>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</si>
  <si>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</si>
  <si>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</si>
  <si>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</si>
  <si>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</si>
  <si>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</si>
  <si>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</si>
  <si>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</si>
  <si>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</si>
  <si>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</si>
  <si>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</si>
  <si>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</si>
  <si>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</si>
  <si>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</si>
  <si>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</si>
  <si>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</si>
  <si>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</si>
  <si>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</si>
  <si>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</si>
  <si>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</si>
  <si>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</si>
  <si>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</si>
  <si>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</si>
  <si>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</si>
  <si>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</si>
  <si>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</si>
  <si>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</si>
  <si>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</si>
  <si>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</si>
  <si>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</si>
  <si>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</si>
  <si>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</si>
  <si>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</si>
  <si>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</si>
  <si>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</si>
  <si>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</si>
  <si>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</si>
  <si>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</si>
  <si>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</si>
  <si>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</si>
  <si>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</si>
  <si>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</si>
  <si>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</si>
  <si>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</si>
  <si>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</si>
  <si>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</si>
  <si>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</si>
  <si>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</si>
  <si>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</si>
  <si>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</si>
  <si>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</si>
  <si>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</si>
  <si>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</si>
  <si>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</si>
  <si>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</si>
  <si>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</si>
  <si>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</si>
  <si>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</si>
  <si>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</si>
  <si>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</si>
  <si>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</si>
  <si>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</si>
  <si>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</si>
  <si>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</si>
  <si>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</si>
  <si>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</si>
  <si>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</si>
  <si>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</si>
  <si>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</si>
  <si>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</si>
  <si>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</si>
  <si>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</si>
  <si>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</si>
  <si>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</si>
  <si>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</si>
  <si>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</si>
  <si>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</si>
  <si>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</si>
  <si>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</si>
  <si>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</si>
  <si>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</si>
  <si>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</si>
  <si>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</si>
  <si>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</si>
  <si>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</si>
  <si>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</si>
  <si>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</si>
  <si>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</si>
  <si>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</si>
  <si>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</si>
  <si>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</si>
  <si>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</si>
  <si>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</si>
  <si>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</si>
  <si>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</si>
  <si>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</si>
  <si>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</si>
  <si>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</si>
  <si>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</si>
  <si>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</si>
  <si>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</si>
  <si>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</si>
  <si>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</si>
  <si>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</si>
  <si>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</si>
  <si>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</si>
  <si>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</si>
  <si>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</si>
  <si>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</si>
  <si>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</si>
  <si>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</si>
  <si>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</si>
  <si>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</si>
  <si>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</si>
  <si>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</si>
  <si>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</si>
  <si>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</si>
  <si>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</si>
  <si>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</si>
  <si>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</si>
  <si>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</si>
  <si>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</si>
  <si>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</si>
  <si>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</si>
  <si>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</si>
  <si>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</si>
  <si>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</si>
  <si>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</si>
  <si>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</si>
  <si>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</si>
  <si>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</si>
  <si>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</si>
  <si>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</si>
  <si>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</si>
  <si>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</si>
  <si>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</si>
  <si>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</si>
  <si>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</si>
  <si>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</si>
  <si>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</si>
  <si>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</si>
  <si>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</si>
  <si>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</si>
  <si>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</si>
  <si>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</si>
  <si>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</si>
  <si>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</si>
  <si>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</si>
  <si>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</si>
  <si>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</si>
  <si>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</si>
  <si>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</si>
  <si>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</si>
  <si>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</si>
  <si>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</si>
  <si>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</si>
  <si>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</si>
  <si>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</si>
  <si>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</si>
  <si>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</si>
  <si>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</si>
  <si>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</si>
  <si>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</si>
  <si>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</si>
  <si>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</si>
  <si>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</si>
  <si>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</si>
  <si>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</si>
  <si>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</si>
  <si>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</si>
  <si>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</si>
  <si>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</si>
  <si>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</si>
  <si>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</si>
  <si>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</si>
  <si>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</si>
  <si>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</si>
  <si>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</si>
  <si>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</si>
  <si>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</si>
  <si>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</si>
  <si>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</si>
  <si>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</si>
  <si>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</si>
  <si>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</si>
  <si>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</si>
  <si>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</si>
  <si>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</si>
  <si>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</si>
  <si>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</si>
  <si>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</si>
  <si>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</si>
  <si>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</si>
  <si>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</si>
  <si>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</si>
  <si>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</si>
  <si>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</si>
  <si>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</si>
  <si>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</si>
  <si>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</si>
  <si>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</si>
  <si>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</si>
  <si>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</si>
  <si>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</si>
  <si>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</si>
  <si>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</si>
  <si>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</si>
  <si>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</si>
  <si>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</si>
  <si>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</si>
  <si>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</si>
  <si>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</si>
  <si>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</si>
  <si>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</si>
  <si>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</si>
  <si>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</si>
  <si>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</si>
  <si>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</si>
  <si>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</si>
  <si>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</si>
  <si>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</si>
  <si>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</si>
  <si>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</si>
  <si>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</si>
  <si>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</si>
  <si>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</si>
  <si>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</si>
  <si>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</si>
  <si>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</si>
  <si>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</si>
  <si>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</si>
  <si>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</si>
  <si>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</si>
  <si>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</si>
  <si>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</si>
  <si>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</si>
  <si>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</si>
  <si>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</si>
  <si>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</si>
  <si>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</si>
  <si>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</si>
  <si>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</si>
  <si>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</si>
  <si>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</si>
  <si>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</si>
  <si>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</si>
  <si>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</si>
  <si>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</si>
  <si>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</si>
  <si>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</si>
  <si>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</si>
  <si>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</si>
  <si>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</si>
  <si>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</si>
  <si>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</si>
  <si>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</si>
  <si>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</si>
  <si>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</si>
  <si>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</si>
  <si>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</si>
  <si>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</si>
  <si>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</si>
  <si>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</si>
  <si>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</si>
  <si>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</si>
  <si>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</si>
  <si>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</si>
  <si>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</si>
  <si>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</si>
  <si>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</si>
  <si>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</si>
  <si>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</si>
  <si>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</si>
  <si>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</si>
  <si>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</si>
  <si>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</si>
  <si>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</si>
  <si>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</si>
  <si>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</si>
  <si>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</si>
  <si>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</si>
  <si>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</si>
  <si>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</si>
  <si>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</si>
  <si>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</si>
  <si>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</si>
  <si>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</si>
  <si>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</si>
  <si>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</si>
  <si>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</si>
  <si>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</si>
  <si>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</si>
  <si>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</si>
  <si>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</si>
  <si>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</si>
  <si>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</si>
  <si>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</si>
  <si>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</si>
  <si>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</si>
  <si>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</si>
  <si>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</si>
  <si>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</si>
  <si>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</si>
  <si>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</si>
  <si>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</si>
  <si>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</si>
  <si>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</si>
  <si>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</si>
  <si>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</si>
  <si>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</si>
  <si>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</si>
  <si>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</si>
  <si>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</si>
  <si>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</si>
  <si>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</si>
  <si>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</si>
  <si>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</si>
  <si>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</si>
  <si>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</si>
  <si>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</si>
  <si>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</si>
  <si>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</si>
  <si>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</si>
  <si>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</si>
  <si>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</si>
  <si>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</si>
  <si>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</si>
  <si>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</si>
  <si>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</si>
  <si>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</si>
  <si>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</si>
  <si>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</si>
  <si>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</si>
  <si>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</si>
  <si>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</si>
  <si>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</si>
  <si>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</si>
  <si>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</si>
  <si>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</si>
  <si>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</si>
  <si>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</si>
  <si>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</si>
  <si>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</si>
  <si>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</si>
  <si>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</si>
  <si>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</si>
  <si>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</si>
  <si>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</si>
  <si>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</si>
  <si>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</si>
  <si>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</si>
  <si>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</si>
  <si>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</si>
  <si>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</si>
  <si>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</si>
  <si>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</si>
  <si>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</si>
  <si>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</si>
  <si>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</si>
  <si>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</si>
  <si>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</si>
  <si>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</si>
  <si>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</si>
  <si>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</si>
  <si>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</si>
  <si>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</si>
  <si>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</si>
  <si>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</si>
  <si>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</si>
  <si>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</si>
  <si>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</si>
  <si>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</si>
  <si>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</si>
  <si>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</si>
  <si>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</si>
  <si>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</si>
  <si>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</si>
  <si>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</si>
  <si>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</si>
  <si>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</si>
  <si>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</si>
  <si>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</si>
  <si>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</si>
  <si>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</si>
  <si>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</si>
  <si>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</si>
  <si>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</si>
  <si>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</si>
  <si>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</si>
  <si>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</si>
  <si>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</si>
  <si>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</si>
  <si>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</si>
  <si>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</si>
  <si>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</si>
  <si>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</si>
  <si>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</si>
  <si>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</si>
  <si>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</si>
  <si>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</si>
  <si>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</si>
  <si>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</si>
  <si>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</si>
  <si>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</si>
  <si>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</si>
  <si>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</si>
  <si>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</si>
  <si>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</si>
  <si>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</si>
  <si>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</si>
  <si>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</si>
  <si>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</si>
  <si>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</si>
  <si>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</si>
  <si>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</si>
  <si>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</si>
  <si>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</si>
  <si>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</si>
  <si>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</si>
  <si>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</si>
  <si>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</si>
  <si>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</si>
  <si>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</si>
  <si>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</si>
  <si>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</si>
  <si>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</si>
  <si>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</si>
  <si>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</si>
  <si>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</si>
  <si>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</si>
  <si>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</si>
  <si>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</si>
  <si>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</si>
  <si>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</si>
  <si>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</si>
  <si>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</si>
  <si>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</si>
  <si>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</si>
  <si>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</si>
  <si>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</si>
  <si>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</si>
  <si>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</si>
  <si>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</si>
  <si>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</si>
  <si>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</si>
  <si>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</si>
  <si>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</si>
  <si>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</si>
  <si>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</si>
  <si>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</si>
  <si>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</si>
  <si>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</si>
  <si>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</si>
  <si>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</si>
  <si>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</si>
  <si>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</si>
  <si>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</si>
  <si>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</si>
  <si>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</si>
  <si>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</si>
  <si>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</si>
  <si>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</si>
  <si>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</si>
  <si>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</si>
  <si>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</si>
  <si>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</si>
  <si>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</si>
  <si>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</si>
  <si>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</si>
  <si>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</si>
  <si>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</si>
  <si>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</si>
  <si>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</si>
  <si>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</si>
  <si>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</si>
  <si>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</si>
  <si>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</si>
  <si>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</si>
  <si>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</si>
  <si>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</si>
  <si>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</si>
  <si>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</si>
  <si>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</si>
  <si>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</si>
  <si>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</si>
  <si>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</si>
  <si>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</si>
  <si>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</si>
  <si>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</si>
  <si>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</si>
  <si>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</si>
  <si>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</si>
  <si>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</si>
  <si>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</si>
  <si>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</si>
  <si>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</si>
  <si>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</si>
  <si>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</si>
  <si>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</si>
  <si>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</si>
  <si>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</si>
  <si>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</si>
  <si>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</si>
  <si>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</si>
  <si>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</si>
  <si>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</si>
  <si>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</si>
  <si>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</si>
  <si>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</si>
  <si>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</si>
  <si>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</si>
  <si>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</si>
  <si>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</si>
  <si>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</si>
  <si>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</si>
  <si>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</si>
  <si>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</si>
  <si>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</si>
  <si>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</si>
  <si>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</si>
  <si>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</si>
  <si>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</si>
  <si>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</si>
  <si>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</si>
  <si>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</si>
  <si>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</si>
  <si>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</si>
  <si>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</si>
  <si>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</si>
  <si>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</si>
  <si>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</si>
  <si>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</si>
  <si>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</si>
  <si>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</si>
  <si>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</si>
  <si>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</si>
  <si>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</si>
  <si>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</si>
  <si>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</si>
  <si>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</si>
  <si>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</si>
  <si>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</si>
  <si>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</si>
  <si>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</si>
  <si>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</si>
  <si>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</si>
  <si>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</si>
  <si>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</si>
  <si>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</si>
  <si>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</si>
  <si>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</si>
  <si>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</si>
  <si>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</si>
  <si>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</si>
  <si>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</si>
  <si>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</si>
  <si>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</si>
  <si>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</si>
  <si>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</si>
  <si>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</si>
  <si>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</si>
  <si>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</si>
  <si>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</si>
  <si>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</si>
  <si>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</si>
  <si>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</si>
  <si>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</si>
  <si>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</si>
  <si>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</si>
  <si>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</si>
  <si>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</si>
  <si>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</si>
  <si>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</si>
  <si>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</si>
  <si>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</si>
  <si>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</si>
  <si>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</si>
  <si>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</si>
  <si>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</si>
  <si>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</si>
  <si>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</si>
  <si>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</si>
  <si>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</si>
  <si>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</si>
  <si>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</si>
  <si>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</si>
  <si>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</si>
  <si>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</si>
  <si>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</si>
  <si>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</si>
  <si>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</si>
  <si>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</si>
  <si>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</si>
  <si>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</si>
  <si>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</si>
  <si>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</si>
  <si>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</si>
  <si>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</si>
  <si>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</si>
  <si>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</si>
  <si>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</si>
  <si>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</si>
  <si>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</si>
  <si>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</si>
  <si>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</si>
  <si>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</si>
  <si>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</si>
  <si>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</si>
  <si>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</si>
  <si>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</si>
  <si>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</si>
  <si>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</si>
  <si>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</si>
  <si>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</si>
  <si>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</si>
  <si>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</si>
  <si>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</si>
  <si>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</si>
  <si>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</si>
  <si>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</si>
  <si>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</si>
  <si>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</si>
  <si>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</si>
  <si>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</si>
  <si>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</si>
  <si>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</si>
  <si>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</si>
  <si>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</si>
  <si>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</si>
  <si>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</si>
  <si>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</si>
  <si>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</si>
  <si>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</si>
  <si>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</si>
  <si>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</si>
  <si>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</si>
  <si>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</si>
  <si>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</si>
  <si>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</si>
  <si>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</si>
  <si>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</si>
  <si>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</si>
  <si>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</si>
  <si>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</si>
  <si>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</si>
  <si>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</si>
  <si>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</si>
  <si>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</si>
  <si>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</si>
  <si>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</si>
  <si>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</si>
  <si>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</si>
  <si>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</si>
  <si>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</si>
  <si>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</si>
  <si>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</si>
  <si>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</si>
  <si>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</si>
  <si>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</si>
  <si>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</si>
  <si>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</si>
  <si>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</si>
  <si>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</si>
  <si>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</si>
  <si>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</si>
  <si>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</si>
  <si>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</si>
  <si>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</si>
  <si>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</si>
  <si>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</si>
  <si>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</si>
  <si>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</si>
  <si>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</si>
  <si>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</si>
  <si>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</si>
  <si>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</si>
  <si>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</si>
  <si>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</si>
  <si>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</si>
  <si>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</si>
  <si>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</si>
  <si>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</si>
  <si>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</si>
  <si>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</si>
  <si>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</si>
  <si>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</si>
  <si>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</si>
  <si>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</si>
  <si>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</si>
  <si>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</si>
  <si>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</si>
  <si>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</si>
  <si>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</si>
  <si>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</si>
  <si>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</si>
  <si>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</si>
  <si>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</si>
  <si>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</si>
  <si>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</si>
  <si>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</si>
  <si>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</si>
  <si>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</si>
  <si>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</si>
  <si>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</si>
  <si>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</si>
  <si>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</si>
  <si>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</si>
  <si>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</si>
  <si>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</si>
  <si>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</si>
  <si>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</si>
  <si>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</si>
  <si>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</si>
  <si>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</si>
  <si>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</si>
  <si>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</si>
  <si>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</si>
  <si>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</si>
  <si>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</si>
  <si>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</si>
  <si>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</si>
  <si>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</si>
  <si>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</si>
  <si>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</si>
  <si>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</si>
  <si>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</si>
  <si>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</si>
  <si>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</si>
  <si>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</si>
  <si>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</si>
  <si>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</si>
  <si>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</si>
  <si>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</si>
  <si>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</si>
  <si>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</si>
  <si>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</si>
  <si>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</si>
  <si>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</si>
  <si>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</si>
  <si>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</si>
  <si>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</si>
  <si>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</si>
  <si>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</si>
  <si>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</si>
  <si>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</si>
  <si>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</si>
  <si>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</si>
  <si>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</si>
  <si>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</si>
  <si>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</si>
  <si>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</si>
  <si>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</si>
  <si>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</si>
  <si>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</si>
  <si>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</si>
  <si>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</si>
  <si>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</si>
  <si>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</si>
  <si>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</si>
  <si>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</si>
  <si>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</si>
  <si>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</si>
  <si>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</si>
  <si>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</si>
  <si>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</si>
  <si>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</si>
  <si>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</si>
  <si>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</si>
  <si>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</si>
  <si>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</si>
  <si>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</si>
  <si>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</si>
  <si>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</si>
  <si>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</si>
  <si>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</si>
  <si>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</si>
  <si>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</si>
  <si>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</si>
  <si>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</si>
  <si>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</si>
  <si>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</si>
  <si>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</si>
  <si>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</si>
  <si>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</si>
  <si>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</si>
  <si>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</si>
  <si>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</si>
  <si>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</si>
  <si>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</si>
  <si>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</si>
  <si>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</si>
  <si>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</si>
  <si>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</si>
  <si>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</si>
  <si>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</si>
  <si>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</si>
  <si>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</si>
  <si>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</si>
  <si>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</si>
  <si>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</si>
  <si>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</si>
  <si>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</si>
  <si>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</si>
  <si>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</si>
  <si>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</si>
  <si>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</si>
  <si>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</si>
  <si>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</si>
  <si>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</si>
  <si>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</si>
  <si>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</si>
  <si>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</si>
  <si>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</si>
  <si>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</si>
  <si>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</si>
  <si>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</si>
  <si>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</si>
  <si>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</si>
  <si>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</si>
  <si>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</si>
  <si>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</si>
  <si>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</si>
  <si>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</si>
  <si>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</si>
  <si>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</si>
  <si>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</si>
  <si>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</si>
  <si>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</si>
  <si>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</si>
  <si>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</si>
  <si>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</si>
  <si>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</si>
  <si>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</si>
  <si>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</si>
  <si>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</si>
  <si>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</si>
  <si>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</si>
  <si>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</si>
  <si>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</si>
  <si>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</si>
  <si>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</si>
  <si>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</si>
  <si>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</si>
  <si>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</si>
  <si>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</si>
  <si>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</si>
  <si>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</si>
  <si>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</si>
  <si>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</si>
  <si>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</si>
  <si>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</si>
  <si>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</si>
  <si>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</si>
  <si>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</si>
  <si>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</si>
  <si>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</si>
  <si>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</si>
  <si>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</si>
  <si>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</si>
  <si>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</si>
  <si>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</si>
  <si>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</si>
  <si>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</si>
  <si>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</si>
  <si>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</si>
  <si>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</si>
  <si>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</si>
  <si>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</si>
  <si>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</si>
  <si>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</si>
  <si>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</si>
  <si>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</si>
  <si>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</si>
  <si>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</si>
  <si>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</si>
  <si>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</si>
  <si>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</si>
  <si>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</si>
  <si>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</si>
  <si>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</si>
  <si>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</si>
  <si>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</si>
  <si>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</si>
  <si>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</si>
  <si>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</si>
  <si>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</si>
  <si>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</si>
  <si>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</si>
  <si>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</si>
  <si>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</si>
  <si>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</si>
  <si>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</si>
  <si>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</si>
  <si>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</si>
  <si>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</si>
  <si>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</si>
  <si>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</si>
  <si>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</si>
  <si>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</si>
  <si>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</si>
  <si>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</si>
  <si>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</si>
  <si>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</si>
  <si>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</si>
  <si>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</si>
  <si>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</si>
  <si>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</si>
  <si>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</si>
  <si>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</si>
  <si>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</si>
  <si>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</si>
  <si>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</si>
  <si>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</si>
  <si>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</si>
  <si>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</si>
  <si>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</si>
  <si>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</si>
  <si>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</si>
  <si>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</si>
  <si>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</si>
  <si>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</si>
  <si>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</si>
  <si>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</si>
  <si>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</si>
  <si>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</si>
  <si>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</si>
  <si>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</si>
  <si>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</si>
  <si>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</si>
  <si>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</si>
  <si>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</si>
  <si>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</si>
  <si>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</si>
  <si>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</si>
  <si>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</si>
  <si>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</si>
  <si>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</si>
  <si>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</si>
  <si>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</si>
  <si>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</si>
  <si>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</si>
  <si>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</si>
  <si>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</si>
  <si>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</si>
  <si>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</si>
  <si>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</si>
  <si>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</si>
  <si>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</si>
  <si>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</si>
  <si>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</si>
  <si>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</si>
  <si>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</si>
  <si>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</si>
  <si>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</si>
  <si>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</si>
  <si>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</si>
  <si>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</si>
  <si>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</si>
  <si>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</si>
  <si>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</si>
  <si>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</si>
  <si>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</si>
  <si>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</si>
  <si>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</si>
  <si>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</si>
  <si>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</si>
  <si>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</si>
  <si>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</si>
  <si>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</si>
  <si>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</si>
  <si>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</si>
  <si>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</si>
  <si>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</si>
  <si>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</si>
  <si>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</si>
  <si>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</si>
  <si>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</si>
  <si>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</si>
  <si>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</si>
  <si>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</si>
  <si>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</si>
  <si>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</si>
  <si>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</si>
  <si>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</si>
  <si>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</si>
  <si>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</si>
  <si>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</si>
  <si>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</si>
  <si>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</si>
  <si>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</si>
  <si>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</si>
  <si>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</si>
  <si>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</si>
  <si>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</si>
  <si>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</si>
  <si>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</si>
  <si>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</si>
  <si>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</si>
  <si>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</si>
  <si>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</si>
  <si>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</si>
  <si>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</si>
  <si>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</si>
  <si>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</si>
  <si>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</si>
  <si>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</si>
  <si>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</si>
  <si>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</si>
  <si>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</si>
  <si>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</si>
  <si>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</si>
  <si>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</si>
  <si>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</si>
  <si>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</si>
  <si>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</si>
  <si>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</si>
  <si>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</si>
  <si>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</si>
  <si>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</si>
  <si>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</si>
  <si>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</si>
  <si>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</si>
  <si>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</si>
  <si>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</si>
  <si>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</si>
  <si>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</si>
  <si>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</si>
  <si>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</si>
  <si>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</si>
  <si>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</si>
  <si>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</si>
  <si>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</si>
  <si>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</si>
  <si>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</si>
  <si>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</si>
  <si>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</si>
  <si>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</si>
  <si>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</si>
  <si>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</si>
  <si>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</si>
  <si>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</si>
  <si>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</si>
  <si>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</si>
  <si>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</si>
  <si>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</si>
  <si>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</si>
  <si>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</si>
  <si>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</si>
  <si>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</si>
  <si>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</si>
  <si>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</si>
  <si>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</si>
  <si>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</si>
  <si>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</si>
  <si>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</si>
  <si>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</si>
  <si>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</si>
  <si>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</si>
  <si>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</si>
  <si>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</si>
  <si>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</si>
  <si>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</si>
  <si>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</si>
  <si>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</si>
  <si>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</si>
  <si>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</si>
  <si>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</si>
  <si>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</si>
  <si>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</si>
  <si>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</si>
  <si>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</si>
  <si>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</si>
  <si>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</si>
  <si>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</si>
  <si>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</si>
  <si>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</si>
  <si>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</si>
  <si>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</si>
  <si>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</si>
  <si>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</si>
  <si>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</si>
  <si>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</si>
  <si>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</si>
  <si>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</si>
  <si>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</si>
  <si>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</si>
  <si>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</si>
  <si>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</si>
  <si>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</si>
  <si>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</si>
  <si>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</si>
  <si>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</si>
  <si>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</si>
  <si>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</si>
  <si>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</si>
  <si>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</si>
  <si>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</si>
  <si>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</si>
  <si>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</si>
  <si>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</si>
  <si>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</si>
  <si>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</si>
  <si>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</si>
  <si>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</si>
  <si>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</si>
  <si>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</si>
  <si>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</si>
  <si>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</si>
  <si>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</si>
  <si>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</si>
  <si>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</si>
  <si>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</si>
  <si>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</si>
  <si>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</si>
  <si>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</si>
  <si>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</si>
  <si>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</si>
  <si>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</si>
  <si>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</si>
  <si>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</si>
  <si>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</si>
  <si>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</si>
  <si>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</si>
  <si>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</si>
  <si>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</si>
  <si>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</si>
  <si>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</si>
  <si>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</si>
  <si>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</si>
  <si>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</si>
  <si>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</si>
  <si>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</si>
  <si>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</si>
  <si>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</si>
  <si>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</si>
  <si>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</si>
  <si>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</si>
  <si>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</si>
  <si>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</si>
  <si>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</si>
  <si>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</si>
  <si>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</si>
  <si>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</si>
  <si>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</si>
  <si>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</si>
  <si>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</si>
  <si>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</si>
  <si>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</si>
  <si>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</si>
  <si>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</si>
  <si>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</si>
  <si>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</si>
  <si>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</si>
  <si>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</si>
  <si>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</si>
  <si>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</si>
  <si>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</si>
  <si>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</si>
  <si>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</si>
  <si>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</si>
  <si>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</si>
  <si>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</si>
  <si>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</si>
  <si>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</si>
  <si>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</si>
  <si>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</si>
  <si>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</si>
  <si>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</si>
  <si>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</si>
  <si>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</si>
  <si>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</si>
  <si>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</si>
  <si>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</si>
  <si>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</si>
  <si>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</si>
  <si>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</si>
  <si>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</si>
  <si>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</si>
  <si>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</si>
  <si>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</si>
  <si>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</si>
  <si>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</si>
  <si>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</si>
  <si>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</si>
  <si>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</si>
  <si>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</si>
  <si>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</si>
  <si>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</si>
  <si>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</si>
  <si>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</si>
  <si>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</si>
  <si>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</si>
  <si>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</si>
  <si>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</si>
  <si>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</si>
  <si>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</si>
  <si>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</si>
  <si>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</si>
  <si>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</si>
  <si>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</si>
  <si>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</si>
  <si>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</si>
  <si>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</si>
  <si>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</si>
  <si>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</si>
  <si>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</si>
  <si>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</si>
  <si>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</si>
  <si>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</si>
  <si>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</si>
  <si>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</si>
  <si>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</si>
  <si>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</si>
  <si>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</si>
  <si>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</si>
  <si>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</si>
  <si>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</si>
  <si>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</si>
  <si>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</si>
  <si>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</si>
  <si>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</si>
  <si>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</si>
  <si>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</si>
  <si>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</si>
  <si>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</si>
  <si>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</si>
  <si>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</si>
  <si>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</si>
  <si>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</si>
  <si>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</si>
  <si>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</si>
  <si>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</si>
  <si>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</si>
  <si>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</si>
  <si>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</si>
  <si>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</si>
  <si>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</si>
  <si>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</si>
  <si>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</si>
  <si>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</si>
  <si>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</si>
  <si>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</si>
  <si>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</si>
  <si>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</si>
  <si>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</si>
  <si>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</si>
  <si>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</si>
  <si>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</si>
  <si>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</si>
  <si>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</si>
  <si>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</si>
  <si>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</si>
  <si>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</si>
  <si>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</si>
  <si>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</si>
  <si>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</si>
  <si>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</si>
  <si>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</si>
  <si>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</si>
  <si>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</si>
  <si>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</si>
  <si>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</si>
  <si>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</si>
  <si>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</si>
  <si>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</si>
  <si>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</si>
  <si>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</si>
  <si>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</si>
  <si>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</si>
  <si>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</si>
  <si>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</si>
  <si>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</si>
  <si>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</si>
  <si>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</si>
  <si>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</si>
  <si>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</si>
  <si>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</si>
  <si>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</si>
  <si>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</si>
  <si>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</si>
  <si>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</si>
  <si>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</si>
  <si>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</si>
  <si>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</si>
  <si>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</si>
  <si>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</si>
  <si>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</si>
  <si>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</si>
  <si>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</si>
  <si>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</si>
  <si>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</si>
  <si>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</si>
  <si>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</si>
  <si>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</si>
  <si>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</si>
  <si>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</si>
  <si>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</si>
  <si>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</si>
  <si>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</si>
  <si>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</si>
  <si>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</si>
  <si>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</si>
  <si>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</si>
  <si>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</si>
  <si>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</si>
  <si>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</si>
  <si>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</si>
  <si>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</si>
  <si>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</si>
  <si>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</si>
  <si>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</si>
  <si>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</si>
  <si>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</si>
  <si>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</si>
  <si>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</si>
  <si>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</si>
  <si>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</si>
  <si>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</si>
  <si>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</si>
  <si>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</si>
  <si>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</si>
  <si>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</si>
  <si>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</si>
  <si>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</si>
  <si>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</si>
  <si>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</si>
  <si>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</si>
  <si>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</si>
  <si>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</si>
  <si>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</si>
  <si>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</si>
  <si>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</si>
  <si>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</si>
  <si>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</si>
  <si>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</si>
  <si>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</si>
  <si>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</si>
  <si>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</si>
  <si>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</si>
  <si>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</si>
  <si>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</si>
  <si>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</si>
  <si>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</si>
  <si>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</si>
  <si>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</si>
  <si>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</si>
  <si>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</si>
  <si>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</si>
  <si>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</si>
  <si>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</si>
  <si>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</si>
  <si>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</si>
  <si>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</si>
  <si>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</si>
  <si>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</si>
  <si>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</si>
  <si>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</si>
  <si>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</si>
  <si>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</si>
  <si>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</si>
  <si>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</si>
  <si>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</si>
  <si>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</si>
  <si>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</si>
  <si>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</si>
  <si>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</si>
  <si>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</si>
  <si>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</si>
  <si>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</si>
  <si>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</si>
  <si>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</si>
  <si>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</si>
  <si>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</si>
  <si>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</si>
  <si>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</si>
  <si>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</si>
  <si>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</si>
  <si>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</si>
  <si>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</si>
  <si>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</si>
  <si>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</si>
  <si>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</si>
  <si>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</si>
  <si>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</si>
  <si>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</si>
  <si>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</si>
  <si>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</si>
  <si>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</si>
  <si>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</si>
  <si>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</si>
  <si>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</si>
  <si>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</si>
  <si>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</si>
  <si>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</si>
  <si>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</si>
  <si>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</si>
  <si>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</si>
  <si>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</si>
  <si>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</si>
  <si>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</si>
  <si>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</si>
  <si>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</si>
  <si>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</si>
  <si>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</si>
  <si>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</si>
  <si>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</si>
  <si>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</si>
  <si>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</si>
  <si>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</si>
  <si>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</si>
  <si>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</si>
  <si>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</si>
  <si>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</si>
  <si>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</si>
  <si>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</si>
  <si>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</si>
  <si>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</si>
  <si>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</si>
  <si>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</si>
  <si>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</si>
  <si>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</si>
  <si>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</si>
  <si>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</si>
  <si>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</si>
  <si>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</si>
  <si>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</si>
  <si>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</si>
  <si>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</si>
  <si>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</si>
  <si>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</si>
  <si>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</si>
  <si>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</si>
  <si>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</si>
  <si>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</si>
  <si>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</si>
  <si>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</si>
  <si>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</si>
  <si>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</si>
  <si>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</si>
  <si>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</si>
  <si>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</si>
  <si>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</si>
  <si>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</si>
  <si>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</si>
  <si>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</si>
  <si>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</si>
  <si>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</si>
  <si>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</si>
  <si>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</si>
  <si>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</si>
  <si>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</si>
  <si>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</si>
  <si>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</si>
  <si>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</si>
  <si>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</si>
  <si>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</si>
  <si>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</si>
  <si>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</si>
  <si>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</si>
  <si>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</si>
  <si>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</si>
  <si>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</si>
  <si>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</si>
  <si>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</si>
  <si>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</si>
  <si>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</si>
  <si>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</si>
  <si>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</si>
  <si>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</si>
  <si>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</si>
  <si>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</si>
  <si>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</si>
  <si>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</si>
  <si>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</si>
  <si>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</si>
  <si>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</si>
  <si>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</si>
  <si>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</si>
  <si>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</si>
  <si>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</si>
  <si>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</si>
  <si>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</si>
  <si>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</si>
  <si>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</si>
  <si>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</si>
  <si>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</si>
  <si>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</si>
  <si>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</si>
  <si>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</si>
  <si>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</si>
  <si>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</si>
  <si>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</si>
  <si>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</si>
  <si>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</si>
  <si>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</si>
  <si>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</si>
  <si>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</si>
  <si>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</si>
  <si>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</si>
  <si>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</si>
  <si>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</si>
  <si>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</si>
  <si>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</si>
  <si>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</si>
  <si>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</si>
  <si>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</si>
  <si>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</si>
  <si>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</si>
  <si>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</si>
  <si>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</si>
  <si>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</si>
  <si>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</si>
  <si>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</si>
  <si>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</si>
  <si>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</si>
  <si>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</si>
  <si>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</si>
  <si>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</si>
  <si>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</si>
  <si>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</si>
  <si>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</si>
  <si>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</si>
  <si>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</si>
  <si>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</si>
  <si>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</si>
  <si>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</si>
  <si>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</si>
  <si>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</si>
  <si>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</si>
  <si>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</si>
  <si>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</si>
  <si>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</si>
  <si>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</si>
  <si>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</si>
  <si>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</si>
  <si>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</si>
  <si>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</si>
  <si>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</si>
  <si>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</si>
  <si>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</si>
  <si>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</si>
  <si>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</si>
  <si>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</si>
  <si>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</si>
  <si>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</si>
  <si>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</si>
  <si>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</si>
  <si>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</si>
  <si>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</si>
  <si>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</si>
  <si>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</si>
  <si>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</si>
  <si>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</si>
  <si>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</si>
  <si>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</si>
  <si>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</si>
  <si>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</si>
  <si>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</si>
  <si>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</si>
  <si>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</si>
  <si>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</si>
  <si>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</si>
  <si>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</si>
  <si>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</si>
  <si>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</si>
  <si>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</si>
  <si>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</si>
  <si>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</si>
  <si>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</si>
  <si>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</si>
  <si>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</si>
  <si>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</si>
  <si>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</si>
  <si>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</si>
  <si>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</si>
  <si>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</si>
  <si>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</si>
  <si>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</si>
  <si>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</si>
  <si>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</si>
  <si>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</si>
  <si>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</si>
  <si>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</si>
  <si>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</si>
  <si>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</si>
  <si>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</si>
  <si>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</si>
  <si>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</si>
  <si>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</si>
  <si>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</si>
  <si>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</si>
  <si>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</si>
  <si>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</si>
  <si>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</si>
  <si>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</si>
  <si>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</si>
  <si>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</si>
  <si>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</si>
  <si>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</si>
  <si>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</si>
  <si>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</si>
  <si>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</si>
  <si>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</si>
  <si>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</si>
  <si>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</si>
  <si>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</si>
  <si>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</si>
  <si>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</si>
  <si>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</si>
  <si>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</si>
  <si>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</si>
  <si>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</si>
  <si>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</si>
  <si>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</si>
  <si>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</si>
  <si>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</si>
  <si>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</si>
  <si>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</si>
  <si>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</si>
  <si>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</si>
  <si>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</si>
  <si>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</si>
  <si>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</si>
  <si>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</si>
  <si>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</si>
  <si>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</si>
  <si>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</si>
  <si>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</si>
  <si>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</si>
  <si>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</si>
  <si>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</si>
  <si>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</si>
  <si>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</si>
  <si>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</si>
  <si>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</si>
  <si>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</si>
  <si>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</si>
  <si>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</si>
  <si>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</si>
  <si>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</si>
  <si>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</si>
  <si>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</si>
  <si>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</si>
  <si>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</si>
  <si>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</si>
  <si>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</si>
  <si>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</si>
  <si>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</si>
  <si>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</si>
  <si>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</si>
  <si>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</si>
  <si>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</si>
  <si>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</si>
  <si>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</si>
  <si>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</si>
  <si>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</si>
  <si>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</si>
  <si>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</si>
  <si>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</si>
  <si>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</si>
  <si>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</si>
  <si>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</si>
  <si>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</si>
  <si>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</si>
  <si>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</si>
  <si>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</si>
  <si>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</si>
  <si>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</si>
  <si>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</si>
  <si>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</si>
  <si>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</si>
  <si>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</si>
  <si>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</si>
  <si>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</si>
  <si>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</si>
  <si>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</si>
  <si>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</si>
  <si>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</si>
  <si>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</si>
  <si>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</si>
  <si>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</si>
  <si>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</si>
  <si>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</si>
  <si>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</si>
  <si>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</si>
  <si>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</si>
  <si>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</si>
  <si>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</si>
  <si>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</si>
  <si>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</si>
  <si>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</si>
  <si>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</si>
  <si>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</si>
  <si>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</si>
  <si>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</si>
  <si>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</si>
  <si>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</si>
  <si>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</si>
  <si>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</si>
  <si>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</si>
  <si>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</si>
  <si>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</si>
  <si>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</si>
  <si>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</si>
  <si>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</si>
  <si>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</si>
  <si>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</si>
  <si>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</si>
  <si>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</si>
  <si>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</si>
  <si>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</si>
  <si>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</si>
  <si>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</si>
  <si>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</si>
  <si>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</si>
  <si>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</si>
  <si>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</si>
  <si>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</si>
  <si>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</si>
  <si>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</si>
  <si>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</si>
  <si>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</si>
  <si>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</si>
  <si>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</si>
  <si>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</si>
  <si>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</si>
  <si>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</si>
  <si>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</si>
  <si>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</si>
  <si>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</si>
  <si>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</si>
  <si>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</si>
  <si>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</si>
  <si>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</si>
  <si>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</si>
  <si>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</si>
  <si>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</si>
  <si>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</si>
  <si>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</si>
  <si>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</si>
  <si>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</si>
  <si>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</si>
  <si>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</si>
  <si>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</si>
  <si>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</si>
  <si>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</si>
  <si>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</si>
  <si>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</si>
  <si>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</si>
  <si>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</si>
  <si>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</si>
  <si>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</si>
  <si>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</si>
  <si>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</si>
  <si>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</si>
  <si>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</si>
  <si>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</si>
  <si>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</si>
  <si>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</si>
  <si>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</si>
  <si>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</si>
  <si>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</si>
  <si>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</si>
  <si>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</si>
  <si>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</si>
  <si>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</si>
  <si>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</si>
  <si>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</si>
  <si>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</si>
  <si>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</si>
  <si>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</si>
  <si>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</si>
  <si>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</si>
  <si>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</si>
  <si>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</si>
  <si>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</si>
  <si>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</si>
  <si>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</si>
  <si>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</si>
  <si>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</si>
  <si>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</si>
  <si>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</si>
  <si>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</si>
  <si>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</si>
  <si>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</si>
  <si>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</si>
  <si>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</si>
  <si>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</si>
  <si>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</si>
  <si>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</si>
  <si>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</si>
  <si>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</si>
  <si>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</si>
  <si>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</si>
  <si>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</si>
  <si>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</si>
  <si>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</si>
  <si>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</si>
  <si>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</si>
  <si>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</si>
  <si>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</si>
  <si>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</si>
  <si>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</si>
  <si>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</si>
  <si>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</si>
  <si>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</si>
  <si>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</si>
  <si>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</si>
  <si>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</si>
  <si>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</si>
  <si>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</si>
  <si>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</si>
  <si>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</si>
  <si>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</si>
  <si>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</si>
  <si>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</si>
  <si>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</si>
  <si>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</si>
  <si>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</si>
  <si>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</si>
  <si>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</si>
  <si>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</si>
  <si>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</si>
  <si>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</si>
  <si>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</si>
  <si>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</si>
  <si>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</si>
  <si>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</si>
  <si>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</si>
  <si>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</si>
  <si>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</si>
  <si>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</si>
  <si>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</si>
  <si>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</si>
  <si>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</si>
  <si>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</si>
  <si>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</si>
  <si>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</si>
  <si>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</si>
  <si>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</si>
  <si>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</si>
  <si>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</si>
  <si>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</si>
  <si>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</si>
  <si>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</si>
  <si>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</si>
  <si>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</si>
  <si>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</si>
  <si>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</si>
  <si>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</si>
  <si>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</si>
  <si>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</si>
  <si>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</si>
  <si>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</si>
  <si>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</si>
  <si>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</si>
  <si>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</si>
  <si>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</si>
  <si>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</si>
  <si>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</si>
  <si>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</si>
  <si>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</si>
  <si>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</si>
  <si>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</si>
  <si>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</si>
  <si>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</si>
  <si>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</si>
  <si>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</si>
  <si>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</si>
  <si>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</si>
  <si>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</si>
  <si>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</si>
  <si>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</si>
  <si>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</si>
  <si>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</si>
  <si>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</si>
  <si>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</si>
  <si>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</si>
  <si>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</si>
  <si>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</si>
  <si>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</si>
  <si>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</si>
  <si>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</si>
  <si>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</si>
  <si>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</si>
  <si>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</si>
  <si>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</si>
  <si>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</si>
  <si>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</si>
  <si>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</si>
  <si>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</si>
  <si>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</si>
  <si>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</si>
  <si>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</si>
  <si>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</si>
  <si>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</si>
  <si>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</si>
  <si>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</si>
  <si>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</si>
  <si>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</si>
  <si>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</si>
  <si>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</si>
  <si>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</si>
  <si>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</si>
  <si>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</si>
  <si>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</si>
  <si>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</si>
  <si>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</si>
  <si>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</si>
  <si>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</si>
  <si>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</si>
  <si>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</si>
  <si>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</si>
  <si>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</si>
  <si>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</si>
  <si>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</si>
  <si>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</si>
  <si>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</si>
  <si>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</si>
  <si>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</si>
  <si>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</si>
  <si>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</si>
  <si>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</si>
  <si>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</si>
  <si>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</si>
  <si>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</si>
  <si>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</si>
  <si>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</si>
  <si>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</si>
  <si>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</si>
  <si>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</si>
  <si>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</si>
  <si>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</si>
  <si>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</si>
  <si>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</si>
  <si>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</si>
  <si>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</si>
  <si>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</si>
  <si>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</si>
  <si>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</si>
  <si>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</si>
  <si>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</si>
  <si>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</si>
  <si>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</si>
  <si>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</si>
  <si>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</si>
  <si>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</si>
  <si>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</si>
  <si>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</si>
  <si>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</si>
  <si>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</si>
  <si>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</si>
  <si>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</si>
  <si>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</si>
  <si>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</si>
  <si>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</si>
  <si>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</si>
  <si>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</si>
  <si>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</si>
  <si>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</si>
  <si>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</si>
  <si>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</si>
  <si>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</si>
  <si>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</si>
  <si>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</si>
  <si>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</si>
  <si>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</si>
  <si>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</si>
  <si>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</si>
  <si>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</si>
  <si>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</si>
  <si>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</si>
  <si>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</si>
  <si>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</si>
  <si>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</si>
  <si>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</si>
  <si>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</si>
  <si>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</si>
  <si>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</si>
  <si>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</si>
  <si>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</si>
  <si>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</si>
  <si>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</si>
  <si>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</si>
  <si>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</si>
  <si>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</si>
  <si>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</si>
  <si>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</si>
  <si>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</si>
  <si>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</si>
  <si>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</si>
  <si>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</si>
  <si>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</si>
  <si>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</si>
  <si>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</si>
  <si>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</si>
  <si>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</si>
  <si>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</si>
  <si>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</si>
  <si>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</si>
  <si>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</si>
  <si>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</si>
  <si>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</si>
  <si>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</si>
  <si>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</si>
  <si>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</si>
  <si>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</si>
  <si>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</si>
  <si>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</si>
  <si>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</si>
  <si>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</si>
  <si>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</si>
  <si>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</si>
  <si>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</si>
  <si>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</si>
  <si>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</si>
  <si>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</si>
  <si>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</si>
  <si>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</si>
  <si>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</si>
  <si>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</si>
  <si>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</si>
  <si>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</si>
  <si>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</si>
  <si>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</si>
  <si>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</si>
  <si>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</si>
  <si>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</si>
  <si>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</si>
  <si>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</si>
  <si>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</si>
  <si>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</si>
  <si>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</si>
  <si>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</si>
  <si>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</si>
  <si>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</si>
  <si>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</si>
  <si>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</si>
  <si>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</si>
  <si>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</si>
  <si>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</si>
  <si>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</si>
  <si>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</si>
  <si>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</si>
  <si>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</si>
  <si>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</si>
  <si>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</si>
  <si>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</si>
  <si>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</si>
  <si>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</si>
  <si>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</si>
  <si>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</si>
  <si>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</si>
  <si>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</si>
  <si>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</si>
  <si>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</si>
  <si>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</si>
  <si>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</si>
  <si>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</si>
  <si>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</si>
  <si>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</si>
  <si>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</si>
  <si>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</si>
  <si>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</si>
  <si>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</si>
  <si>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</si>
  <si>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</si>
  <si>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</si>
  <si>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</si>
  <si>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</si>
  <si>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</si>
  <si>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</si>
  <si>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</si>
  <si>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</si>
  <si>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</si>
  <si>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</si>
  <si>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</si>
  <si>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</si>
  <si>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</si>
  <si>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</si>
  <si>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</si>
  <si>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</si>
  <si>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</si>
  <si>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</si>
  <si>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</si>
  <si>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</si>
  <si>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</si>
  <si>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</si>
  <si>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</si>
  <si>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</si>
  <si>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</si>
  <si>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</si>
  <si>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</si>
  <si>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</si>
  <si>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</si>
  <si>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</si>
  <si>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</si>
  <si>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</si>
  <si>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</si>
  <si>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</si>
  <si>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</si>
  <si>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</si>
  <si>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</si>
  <si>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</si>
  <si>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</si>
  <si>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</si>
  <si>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</si>
  <si>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</si>
  <si>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</si>
  <si>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</si>
  <si>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</si>
  <si>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</si>
  <si>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</si>
  <si>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</si>
  <si>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</si>
  <si>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</si>
  <si>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</si>
  <si>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</si>
  <si>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</si>
  <si>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</si>
  <si>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</si>
  <si>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</si>
  <si>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</si>
  <si>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</si>
  <si>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</si>
  <si>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</si>
  <si>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</si>
  <si>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</si>
  <si>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</si>
  <si>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</si>
  <si>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</si>
  <si>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</si>
  <si>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</si>
  <si>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</si>
  <si>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</si>
  <si>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</si>
  <si>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</si>
  <si>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</si>
  <si>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</si>
  <si>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</si>
  <si>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</si>
  <si>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</si>
  <si>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</si>
  <si>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</si>
  <si>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</si>
  <si>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</si>
  <si>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</si>
  <si>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</si>
  <si>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</si>
  <si>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</si>
  <si>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</si>
  <si>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</si>
  <si>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</si>
  <si>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</si>
  <si>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</si>
  <si>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</si>
  <si>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</si>
  <si>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</si>
  <si>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</si>
  <si>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</si>
  <si>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</si>
  <si>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</si>
  <si>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</si>
  <si>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</si>
  <si>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</si>
  <si>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</si>
  <si>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</si>
  <si>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</si>
  <si>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</si>
  <si>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</si>
  <si>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</si>
  <si>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</si>
  <si>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</si>
  <si>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</si>
  <si>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</si>
  <si>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</si>
  <si>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</si>
  <si>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</si>
  <si>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</si>
  <si>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</si>
  <si>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</si>
  <si>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</si>
  <si>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</si>
  <si>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</si>
  <si>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</si>
  <si>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</si>
  <si>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</si>
  <si>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</si>
  <si>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</si>
  <si>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</si>
  <si>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</si>
  <si>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</si>
  <si>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</si>
  <si>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</si>
  <si>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</si>
  <si>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</si>
  <si>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</si>
  <si>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</si>
  <si>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</si>
  <si>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</si>
  <si>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</si>
  <si>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</si>
  <si>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</si>
  <si>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</si>
  <si>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</si>
  <si>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</si>
  <si>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</si>
  <si>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</si>
  <si>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</si>
  <si>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</si>
  <si>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</si>
  <si>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</si>
  <si>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</si>
  <si>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</si>
  <si>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</si>
  <si>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</si>
  <si>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</si>
  <si>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</si>
  <si>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</si>
  <si>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</si>
  <si>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</si>
  <si>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</si>
  <si>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</si>
  <si>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</si>
  <si>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</si>
  <si>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</si>
  <si>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</si>
  <si>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</si>
  <si>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</si>
  <si>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</si>
  <si>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</si>
  <si>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</si>
  <si>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</si>
  <si>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</si>
  <si>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</si>
  <si>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</si>
  <si>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</si>
  <si>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</si>
  <si>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</si>
  <si>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</si>
  <si>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</si>
  <si>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</si>
  <si>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</si>
  <si>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</si>
  <si>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</si>
  <si>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</si>
  <si>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</si>
  <si>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</si>
  <si>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</si>
  <si>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</si>
  <si>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</si>
  <si>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</si>
  <si>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</si>
  <si>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</si>
  <si>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</si>
  <si>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</si>
  <si>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</si>
  <si>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</si>
  <si>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</si>
  <si>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</si>
  <si>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</si>
  <si>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</si>
  <si>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</si>
  <si>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</si>
  <si>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</si>
  <si>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</si>
  <si>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</si>
  <si>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</si>
  <si>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</si>
  <si>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</si>
  <si>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</si>
  <si>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</si>
  <si>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</si>
  <si>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</si>
  <si>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</si>
  <si>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</si>
  <si>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</si>
  <si>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</si>
  <si>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</si>
  <si>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</si>
  <si>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</si>
  <si>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</si>
  <si>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</si>
  <si>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</si>
  <si>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</si>
  <si>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</si>
  <si>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</si>
  <si>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</si>
  <si>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</si>
  <si>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</si>
  <si>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</si>
  <si>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</si>
  <si>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</si>
  <si>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</si>
  <si>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</si>
  <si>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</si>
  <si>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</si>
  <si>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</si>
  <si>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</si>
  <si>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</si>
  <si>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</si>
  <si>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</si>
  <si>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</si>
  <si>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</si>
  <si>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</si>
  <si>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</si>
  <si>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</si>
  <si>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</si>
  <si>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</si>
  <si>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</si>
  <si>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</si>
  <si>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</si>
  <si>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</si>
  <si>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</si>
  <si>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</si>
  <si>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</si>
  <si>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</si>
  <si>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</si>
  <si>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</si>
  <si>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</si>
  <si>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</si>
  <si>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</si>
  <si>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</si>
  <si>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</si>
  <si>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</si>
  <si>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</si>
  <si>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</si>
  <si>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</si>
  <si>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</si>
  <si>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</si>
  <si>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</si>
  <si>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</si>
  <si>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</si>
  <si>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</si>
  <si>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</si>
  <si>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</si>
  <si>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</si>
  <si>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</si>
  <si>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</si>
  <si>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</si>
  <si>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</si>
  <si>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</si>
  <si>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</si>
  <si>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</si>
  <si>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</si>
  <si>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</si>
  <si>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</si>
  <si>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</si>
  <si>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</si>
  <si>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</si>
  <si>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</si>
  <si>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</si>
  <si>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</si>
  <si>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</si>
  <si>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</si>
  <si>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</si>
  <si>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</si>
  <si>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</si>
  <si>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</si>
  <si>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</si>
  <si>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</si>
  <si>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</si>
  <si>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</si>
  <si>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</si>
  <si>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</si>
  <si>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</si>
  <si>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</si>
  <si>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</si>
  <si>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</si>
  <si>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</si>
  <si>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</si>
  <si>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</si>
  <si>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</si>
  <si>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</si>
  <si>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</si>
  <si>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</si>
  <si>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</si>
  <si>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</si>
  <si>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</si>
  <si>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</si>
  <si>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</si>
  <si>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</si>
  <si>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</si>
  <si>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</si>
  <si>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</si>
  <si>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</si>
  <si>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</si>
  <si>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</si>
  <si>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</si>
  <si>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</si>
  <si>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</si>
  <si>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</si>
  <si>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</si>
  <si>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</si>
  <si>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</si>
  <si>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</si>
  <si>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</si>
  <si>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</si>
  <si>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</si>
  <si>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</si>
  <si>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</si>
  <si>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</si>
  <si>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</si>
  <si>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</si>
  <si>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</si>
  <si>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</si>
  <si>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</si>
  <si>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</si>
  <si>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</si>
  <si>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</si>
  <si>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</si>
  <si>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</si>
  <si>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</si>
  <si>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</si>
  <si>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</si>
  <si>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</si>
  <si>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</si>
  <si>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</si>
  <si>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</si>
  <si>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</si>
  <si>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</si>
  <si>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</si>
  <si>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</si>
  <si>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</si>
  <si>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</si>
  <si>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</si>
  <si>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</si>
  <si>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</si>
  <si>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</si>
  <si>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</si>
  <si>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</si>
  <si>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</si>
  <si>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</si>
  <si>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</si>
  <si>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</si>
  <si>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</si>
  <si>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</si>
  <si>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</si>
  <si>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</si>
  <si>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</si>
  <si>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</si>
  <si>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</si>
  <si>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</si>
  <si>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</si>
  <si>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</si>
  <si>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</si>
  <si>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</si>
  <si>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</si>
  <si>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</si>
  <si>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</si>
  <si>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</si>
  <si>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</si>
  <si>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</si>
  <si>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</si>
  <si>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</si>
  <si>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</si>
  <si>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</si>
  <si>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</si>
  <si>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</si>
  <si>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</si>
  <si>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</si>
  <si>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</si>
  <si>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</si>
  <si>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</si>
  <si>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</si>
  <si>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</si>
  <si>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</si>
  <si>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</si>
  <si>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</si>
  <si>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</si>
  <si>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</si>
  <si>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</si>
  <si>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</si>
  <si>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</si>
  <si>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</si>
  <si>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</si>
  <si>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</si>
  <si>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</si>
  <si>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</si>
  <si>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</si>
  <si>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</si>
  <si>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</si>
  <si>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</si>
  <si>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</si>
  <si>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</si>
  <si>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</si>
  <si>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</si>
  <si>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</si>
  <si>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</si>
  <si>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</si>
  <si>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</si>
  <si>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</si>
  <si>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</si>
  <si>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</si>
  <si>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</si>
  <si>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</si>
  <si>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</si>
  <si>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</si>
  <si>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</si>
  <si>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</si>
  <si>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</si>
  <si>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</si>
  <si>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</si>
  <si>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</si>
  <si>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</si>
  <si>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</si>
  <si>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</si>
  <si>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</si>
  <si>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</si>
  <si>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</si>
  <si>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</si>
  <si>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</si>
  <si>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</si>
  <si>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</si>
  <si>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</si>
  <si>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</si>
  <si>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</si>
  <si>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</si>
  <si>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</si>
  <si>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</si>
  <si>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</si>
  <si>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</si>
  <si>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</si>
  <si>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</si>
  <si>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</si>
  <si>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</si>
  <si>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</si>
  <si>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</si>
  <si>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</si>
  <si>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</si>
  <si>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</si>
  <si>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</si>
  <si>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</si>
  <si>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</si>
  <si>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</si>
  <si>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</si>
  <si>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</si>
  <si>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</si>
  <si>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</si>
  <si>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</si>
  <si>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</si>
  <si>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</si>
  <si>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</si>
  <si>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</si>
  <si>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</si>
  <si>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</si>
  <si>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</si>
  <si>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</si>
  <si>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</si>
  <si>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</si>
  <si>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</si>
  <si>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</si>
  <si>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</si>
  <si>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</si>
  <si>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</si>
  <si>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</si>
  <si>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</si>
  <si>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</si>
  <si>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</si>
  <si>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</si>
  <si>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</si>
  <si>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</si>
  <si>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</si>
  <si>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</si>
  <si>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</si>
  <si>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</si>
  <si>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</si>
  <si>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</si>
  <si>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</si>
  <si>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</si>
  <si>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</si>
  <si>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</si>
  <si>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</si>
  <si>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</si>
  <si>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</si>
  <si>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</si>
  <si>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</si>
  <si>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</si>
  <si>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</si>
  <si>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</si>
  <si>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</si>
  <si>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</si>
  <si>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</si>
  <si>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</si>
  <si>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</si>
  <si>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</si>
  <si>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</si>
  <si>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</si>
  <si>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</si>
  <si>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</si>
  <si>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</si>
  <si>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</si>
  <si>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</si>
  <si>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</si>
  <si>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</si>
  <si>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</si>
  <si>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</si>
  <si>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</si>
  <si>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</si>
  <si>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</si>
  <si>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</si>
  <si>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</si>
  <si>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</si>
  <si>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</si>
  <si>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</si>
  <si>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</si>
  <si>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</si>
  <si>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</si>
  <si>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</si>
  <si>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</si>
  <si>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</si>
  <si>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</si>
  <si>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</si>
  <si>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</si>
  <si>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</si>
  <si>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</si>
  <si>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</si>
  <si>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</si>
  <si>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</si>
  <si>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</si>
  <si>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</si>
  <si>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</si>
  <si>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</si>
  <si>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</si>
  <si>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</si>
  <si>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</si>
  <si>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</si>
  <si>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</si>
  <si>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</si>
  <si>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</si>
  <si>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</si>
  <si>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</si>
  <si>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</si>
  <si>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</si>
  <si>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</si>
  <si>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</si>
  <si>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</si>
  <si>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</si>
  <si>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</si>
  <si>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</si>
  <si>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</si>
  <si>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</si>
  <si>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</si>
  <si>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</si>
  <si>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</si>
  <si>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</si>
  <si>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</si>
  <si>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</si>
  <si>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</si>
  <si>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</si>
  <si>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</si>
  <si>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</si>
  <si>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</si>
  <si>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</si>
  <si>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</si>
  <si>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</si>
  <si>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</si>
  <si>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</si>
  <si>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</si>
  <si>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</si>
  <si>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</si>
  <si>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</si>
  <si>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</si>
  <si>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</si>
  <si>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</si>
  <si>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</si>
  <si>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</si>
  <si>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</si>
  <si>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</si>
  <si>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</si>
  <si>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</si>
  <si>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</si>
  <si>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</si>
  <si>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</si>
  <si>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</si>
  <si>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</si>
  <si>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</si>
  <si>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</si>
  <si>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</si>
  <si>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</si>
  <si>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</si>
  <si>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</si>
  <si>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</si>
  <si>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</si>
  <si>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</si>
  <si>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</si>
  <si>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</si>
  <si>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</si>
  <si>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</si>
  <si>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</si>
  <si>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</si>
  <si>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</si>
  <si>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</si>
  <si>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</si>
  <si>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</si>
  <si>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</si>
  <si>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</si>
  <si>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</si>
  <si>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</si>
  <si>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</si>
  <si>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</si>
  <si>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</si>
  <si>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</si>
  <si>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</si>
  <si>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</si>
  <si>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</si>
  <si>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</si>
  <si>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</si>
  <si>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</si>
  <si>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</si>
  <si>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</si>
  <si>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</si>
  <si>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</si>
  <si>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</si>
  <si>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</si>
  <si>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</si>
  <si>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</si>
  <si>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</si>
  <si>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</si>
  <si>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</si>
  <si>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</si>
  <si>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</si>
  <si>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</si>
  <si>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</si>
  <si>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</si>
  <si>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</si>
  <si>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</si>
  <si>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</si>
  <si>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</si>
  <si>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</si>
  <si>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</si>
  <si>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</si>
  <si>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</si>
  <si>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</si>
  <si>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</si>
  <si>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</si>
  <si>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</si>
  <si>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</si>
  <si>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</si>
  <si>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</si>
  <si>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</si>
  <si>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</si>
  <si>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</si>
  <si>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</si>
  <si>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</si>
  <si>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</si>
  <si>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</si>
  <si>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</si>
  <si>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</si>
  <si>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</si>
  <si>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</si>
  <si>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</si>
  <si>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</si>
  <si>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</si>
  <si>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</si>
  <si>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</si>
  <si>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</si>
  <si>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</si>
  <si>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</si>
  <si>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</si>
  <si>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</si>
  <si>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</si>
  <si>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</si>
  <si>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</si>
  <si>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</si>
  <si>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</si>
  <si>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</si>
  <si>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</si>
  <si>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</si>
  <si>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</si>
  <si>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</si>
  <si>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</si>
  <si>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</si>
  <si>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</si>
  <si>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</si>
  <si>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</si>
  <si>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</si>
  <si>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</si>
  <si>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</si>
  <si>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</si>
  <si>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</si>
  <si>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</si>
  <si>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</si>
  <si>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</si>
  <si>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</si>
  <si>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</si>
  <si>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</si>
  <si>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</si>
  <si>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</si>
  <si>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</si>
  <si>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</si>
  <si>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</si>
  <si>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</si>
  <si>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</si>
  <si>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</si>
  <si>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</si>
  <si>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</si>
  <si>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</si>
  <si>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</si>
  <si>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</si>
  <si>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</si>
  <si>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</si>
  <si>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</si>
  <si>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</si>
  <si>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</si>
  <si>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</si>
  <si>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</si>
  <si>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</si>
  <si>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</si>
  <si>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</si>
  <si>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</si>
  <si>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</si>
  <si>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</si>
  <si>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</si>
  <si>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</si>
  <si>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</si>
  <si>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</si>
  <si>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</si>
  <si>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</si>
  <si>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</si>
  <si>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</si>
  <si>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</si>
  <si>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</si>
  <si>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</si>
  <si>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</si>
  <si>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</si>
  <si>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</si>
  <si>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</si>
  <si>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</si>
  <si>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</si>
  <si>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</si>
  <si>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</si>
  <si>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</si>
  <si>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</si>
  <si>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</si>
  <si>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</si>
  <si>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</si>
  <si>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</si>
  <si>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</si>
  <si>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</si>
  <si>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</si>
  <si>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</si>
  <si>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</si>
  <si>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</si>
  <si>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</si>
  <si>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</si>
  <si>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</si>
  <si>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</si>
  <si>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</si>
  <si>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</si>
  <si>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</si>
  <si>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</si>
  <si>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</si>
  <si>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</si>
  <si>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</si>
  <si>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</si>
  <si>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</si>
  <si>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</si>
  <si>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</si>
  <si>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</si>
  <si>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</si>
  <si>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</si>
  <si>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</si>
  <si>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</si>
  <si>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</si>
  <si>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</si>
  <si>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</si>
  <si>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</si>
  <si>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</si>
  <si>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</si>
  <si>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</si>
  <si>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</si>
  <si>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</si>
  <si>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</si>
  <si>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</si>
  <si>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</si>
  <si>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</si>
  <si>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</si>
  <si>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</si>
  <si>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</si>
  <si>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</si>
  <si>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</si>
  <si>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</si>
  <si>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</si>
  <si>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</si>
  <si>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</si>
  <si>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</si>
  <si>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</si>
  <si>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</si>
  <si>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</si>
  <si>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</si>
  <si>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</si>
  <si>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</si>
  <si>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</si>
  <si>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</si>
  <si>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</si>
  <si>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</si>
  <si>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</si>
  <si>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</si>
  <si>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</si>
  <si>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</si>
  <si>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</si>
  <si>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</si>
  <si>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</si>
  <si>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</si>
  <si>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</si>
  <si>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</si>
  <si>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</si>
  <si>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</si>
  <si>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</si>
  <si>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</si>
  <si>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</si>
  <si>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</si>
  <si>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</si>
  <si>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</si>
  <si>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</si>
  <si>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</si>
  <si>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</si>
  <si>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</si>
  <si>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</si>
  <si>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</si>
  <si>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</si>
  <si>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</si>
  <si>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</si>
  <si>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</si>
  <si>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</si>
  <si>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</si>
  <si>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</si>
  <si>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</si>
  <si>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</si>
  <si>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</si>
  <si>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</si>
  <si>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</si>
  <si>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</si>
  <si>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</si>
  <si>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</si>
  <si>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</si>
  <si>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</si>
  <si>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</si>
  <si>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</si>
  <si>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</si>
  <si>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</si>
  <si>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</si>
  <si>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</si>
  <si>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</si>
  <si>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</si>
  <si>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</si>
  <si>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</si>
  <si>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</si>
  <si>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</si>
  <si>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</si>
  <si>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</si>
  <si>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</si>
  <si>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</si>
  <si>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</si>
  <si>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</si>
  <si>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</si>
  <si>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</si>
  <si>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</si>
  <si>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</si>
  <si>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</si>
  <si>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</si>
  <si>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</si>
  <si>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</si>
  <si>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</si>
  <si>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</si>
  <si>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</si>
  <si>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</si>
  <si>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</si>
  <si>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</si>
  <si>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</si>
  <si>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</si>
  <si>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</si>
  <si>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</si>
  <si>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</si>
  <si>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</si>
  <si>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</si>
  <si>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</si>
  <si>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</si>
  <si>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</si>
  <si>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</si>
  <si>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</si>
  <si>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</si>
  <si>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</si>
  <si>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</si>
  <si>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</si>
  <si>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</si>
  <si>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</si>
  <si>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</si>
  <si>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</si>
  <si>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</si>
  <si>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</si>
  <si>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</si>
  <si>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</si>
  <si>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</si>
  <si>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</si>
  <si>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</si>
  <si>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</si>
  <si>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</si>
  <si>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</si>
  <si>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</si>
  <si>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</si>
  <si>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</si>
  <si>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</si>
  <si>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</si>
  <si>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</si>
  <si>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</si>
  <si>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</si>
  <si>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</si>
  <si>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</si>
  <si>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</si>
  <si>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</si>
  <si>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</si>
  <si>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</si>
  <si>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</si>
  <si>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</si>
  <si>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</si>
  <si>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</si>
  <si>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</si>
  <si>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</si>
  <si>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</si>
  <si>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</si>
  <si>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</si>
  <si>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</si>
  <si>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</si>
  <si>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</si>
  <si>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</si>
  <si>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</si>
  <si>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</si>
  <si>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</si>
  <si>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</si>
  <si>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</si>
  <si>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</si>
  <si>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</si>
  <si>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</si>
  <si>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</si>
  <si>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</si>
  <si>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</si>
  <si>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</si>
  <si>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</si>
  <si>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</si>
  <si>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</si>
  <si>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</si>
  <si>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</si>
  <si>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</si>
  <si>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</si>
  <si>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</si>
  <si>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</si>
  <si>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</si>
  <si>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</si>
  <si>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</si>
  <si>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</si>
  <si>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</si>
  <si>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</si>
  <si>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</si>
  <si>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</si>
  <si>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</si>
  <si>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</si>
  <si>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</si>
  <si>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</si>
  <si>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</si>
  <si>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</si>
  <si>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</si>
  <si>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</si>
  <si>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</si>
  <si>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</si>
  <si>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</si>
  <si>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</si>
  <si>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</si>
  <si>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</si>
  <si>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</si>
  <si>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</si>
  <si>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</si>
  <si>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</si>
  <si>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</si>
  <si>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</si>
  <si>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</si>
  <si>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</si>
  <si>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</si>
  <si>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</si>
  <si>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</si>
  <si>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</si>
  <si>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</si>
  <si>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</si>
  <si>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</si>
  <si>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</si>
  <si>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</si>
  <si>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</si>
  <si>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</si>
  <si>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</si>
  <si>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</si>
  <si>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</si>
  <si>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</si>
  <si>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</si>
  <si>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</si>
  <si>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</si>
  <si>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</si>
  <si>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</si>
  <si>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</si>
  <si>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</si>
  <si>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</si>
  <si>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</si>
  <si>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</si>
  <si>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</si>
  <si>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</si>
  <si>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</si>
  <si>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</si>
  <si>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</si>
  <si>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</si>
  <si>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</si>
  <si>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</si>
  <si>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</si>
  <si>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</si>
  <si>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</si>
  <si>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</si>
  <si>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</si>
  <si>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</si>
  <si>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</si>
  <si>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</si>
  <si>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</si>
  <si>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</si>
  <si>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</si>
  <si>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</si>
  <si>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</si>
  <si>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</si>
  <si>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</si>
  <si>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</si>
  <si>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</si>
  <si>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</si>
  <si>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</si>
  <si>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</si>
  <si>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</si>
  <si>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</si>
  <si>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</si>
  <si>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</si>
  <si>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</si>
  <si>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</si>
  <si>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</si>
  <si>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</si>
  <si>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</si>
  <si>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</si>
  <si>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</si>
  <si>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</si>
  <si>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</si>
  <si>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</si>
  <si>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</si>
  <si>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</si>
  <si>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</si>
  <si>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</si>
  <si>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</si>
  <si>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</si>
  <si>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</si>
  <si>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</si>
  <si>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</si>
  <si>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</si>
  <si>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</si>
  <si>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</si>
  <si>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</si>
  <si>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</si>
  <si>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</si>
  <si>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</si>
  <si>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</si>
  <si>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</si>
  <si>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</si>
  <si>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</si>
  <si>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</si>
  <si>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</si>
  <si>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</si>
  <si>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</si>
  <si>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</si>
  <si>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</si>
  <si>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</si>
  <si>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</si>
  <si>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</si>
  <si>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</si>
  <si>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</si>
  <si>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</si>
  <si>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</si>
  <si>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</si>
  <si>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</si>
  <si>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</si>
  <si>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</si>
  <si>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</si>
  <si>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</si>
  <si>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</si>
  <si>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</si>
  <si>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</si>
  <si>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</si>
  <si>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</si>
  <si>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</si>
  <si>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</si>
  <si>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</si>
  <si>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</si>
  <si>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</si>
  <si>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</si>
  <si>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</si>
  <si>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</si>
  <si>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</si>
  <si>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</si>
  <si>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</si>
  <si>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</si>
  <si>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</si>
  <si>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</si>
  <si>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</si>
  <si>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</si>
  <si>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</si>
  <si>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</si>
  <si>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</si>
  <si>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</si>
  <si>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</si>
  <si>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</si>
  <si>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</si>
  <si>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</si>
  <si>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</si>
  <si>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</si>
  <si>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</si>
  <si>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</si>
  <si>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</si>
  <si>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</si>
  <si>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</si>
  <si>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</si>
  <si>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</si>
  <si>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</si>
  <si>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</si>
  <si>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</si>
  <si>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</si>
  <si>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</si>
  <si>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</si>
  <si>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</si>
  <si>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</si>
  <si>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</si>
  <si>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</si>
  <si>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</si>
  <si>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</si>
  <si>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</si>
  <si>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</si>
  <si>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</si>
  <si>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</si>
  <si>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</si>
  <si>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</si>
  <si>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</si>
  <si>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</si>
  <si>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</si>
  <si>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</si>
  <si>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</si>
  <si>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</si>
  <si>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</si>
  <si>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</si>
  <si>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</si>
  <si>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</si>
  <si>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</si>
  <si>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</si>
  <si>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</si>
  <si>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</si>
  <si>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</si>
  <si>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</si>
  <si>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</si>
  <si>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</si>
  <si>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</si>
  <si>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</si>
  <si>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</si>
  <si>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</si>
  <si>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</si>
  <si>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</si>
  <si>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</si>
  <si>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</si>
  <si>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</si>
  <si>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</si>
  <si>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</si>
  <si>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</si>
  <si>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</si>
  <si>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</si>
  <si>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</si>
  <si>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</si>
  <si>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</si>
  <si>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</si>
  <si>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</si>
  <si>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</si>
  <si>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</si>
  <si>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</si>
  <si>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</si>
  <si>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</si>
  <si>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</si>
  <si>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</si>
  <si>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</si>
  <si>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</si>
  <si>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</si>
  <si>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</si>
  <si>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</si>
  <si>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</si>
  <si>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</si>
  <si>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</si>
  <si>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</si>
  <si>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</si>
  <si>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</si>
  <si>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</si>
  <si>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</si>
  <si>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</si>
  <si>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</si>
  <si>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</si>
  <si>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</si>
  <si>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</si>
  <si>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</si>
  <si>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</si>
  <si>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</si>
  <si>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</si>
  <si>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</si>
  <si>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</si>
  <si>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</si>
  <si>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</si>
  <si>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</si>
  <si>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</si>
  <si>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</si>
  <si>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</si>
  <si>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</si>
  <si>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</si>
  <si>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</si>
  <si>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</si>
  <si>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</si>
  <si>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</si>
  <si>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</si>
  <si>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</si>
  <si>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</si>
  <si>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</si>
  <si>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</si>
  <si>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</si>
  <si>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</si>
  <si>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</si>
  <si>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</si>
  <si>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</si>
  <si>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</si>
  <si>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</si>
  <si>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</si>
  <si>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</si>
  <si>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</si>
  <si>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</si>
  <si>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</si>
  <si>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</si>
  <si>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</si>
  <si>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</si>
  <si>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</si>
  <si>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</si>
  <si>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</si>
  <si>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</si>
  <si>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</si>
  <si>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</si>
  <si>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</si>
  <si>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</si>
  <si>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</si>
  <si>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</si>
  <si>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</si>
  <si>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</si>
  <si>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</si>
  <si>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</si>
  <si>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</si>
  <si>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</si>
  <si>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</si>
  <si>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</si>
  <si>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</si>
  <si>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</si>
  <si>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</si>
  <si>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</si>
  <si>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</si>
  <si>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</si>
  <si>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</si>
  <si>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</si>
  <si>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</si>
  <si>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</si>
  <si>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</si>
  <si>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</si>
  <si>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</si>
  <si>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</si>
  <si>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</si>
  <si>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</si>
  <si>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</si>
  <si>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</si>
  <si>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</si>
  <si>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</si>
  <si>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</si>
  <si>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</si>
  <si>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</si>
  <si>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</si>
  <si>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</si>
  <si>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</si>
  <si>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</si>
  <si>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</si>
  <si>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</si>
  <si>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</si>
  <si>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</si>
  <si>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</si>
  <si>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</si>
  <si>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</si>
  <si>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</si>
  <si>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</si>
  <si>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</si>
  <si>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</si>
  <si>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</si>
  <si>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</si>
  <si>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</si>
  <si>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</si>
  <si>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</si>
  <si>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</si>
  <si>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</si>
  <si>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</si>
  <si>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</si>
  <si>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</si>
  <si>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</si>
  <si>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</si>
  <si>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</si>
  <si>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</si>
  <si>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</si>
  <si>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</si>
  <si>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</si>
  <si>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</si>
  <si>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</si>
  <si>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</si>
  <si>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</si>
  <si>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</si>
  <si>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</si>
  <si>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</si>
  <si>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</si>
  <si>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</si>
  <si>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</si>
  <si>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</si>
  <si>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</si>
  <si>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</si>
  <si>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</si>
  <si>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</si>
  <si>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</si>
  <si>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</si>
  <si>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</si>
  <si>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</si>
  <si>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</si>
  <si>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</si>
  <si>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</si>
  <si>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</si>
  <si>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</si>
  <si>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</si>
  <si>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</si>
  <si>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</si>
  <si>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</si>
  <si>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</si>
  <si>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</si>
  <si>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</si>
  <si>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</si>
  <si>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</si>
  <si>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</si>
  <si>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</si>
  <si>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</si>
  <si>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</si>
  <si>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</si>
  <si>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</si>
  <si>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</si>
  <si>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</si>
  <si>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</si>
  <si>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</si>
  <si>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</si>
  <si>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</si>
  <si>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</si>
  <si>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</si>
  <si>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</si>
  <si>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</si>
  <si>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</si>
  <si>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</si>
  <si>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</si>
  <si>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</si>
  <si>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</si>
  <si>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</si>
  <si>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</si>
  <si>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</si>
  <si>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</si>
  <si>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</si>
  <si>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</si>
  <si>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</si>
  <si>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</si>
  <si>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</si>
  <si>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</si>
  <si>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</si>
  <si>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</si>
  <si>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</si>
  <si>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</si>
  <si>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</si>
  <si>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</si>
  <si>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</si>
  <si>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</si>
  <si>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</si>
  <si>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</si>
  <si>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</si>
  <si>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</si>
  <si>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</si>
  <si>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</si>
  <si>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</si>
  <si>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</si>
  <si>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</si>
  <si>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</si>
  <si>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</si>
  <si>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</si>
  <si>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</si>
  <si>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</si>
  <si>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</si>
  <si>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</si>
  <si>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</si>
  <si>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</si>
  <si>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</si>
  <si>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</si>
  <si>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</si>
  <si>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</si>
  <si>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</si>
  <si>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</si>
  <si>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</si>
  <si>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</si>
  <si>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</si>
  <si>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</si>
  <si>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</si>
  <si>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</si>
  <si>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</si>
  <si>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</si>
  <si>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</si>
  <si>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</si>
  <si>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</si>
  <si>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</si>
  <si>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</si>
  <si>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</si>
  <si>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</si>
  <si>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</si>
  <si>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</si>
  <si>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</si>
  <si>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</si>
  <si>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</si>
  <si>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</si>
  <si>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</si>
  <si>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</si>
  <si>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</si>
  <si>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</si>
  <si>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</si>
  <si>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</si>
  <si>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</si>
  <si>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</si>
  <si>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</si>
  <si>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</si>
  <si>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</si>
  <si>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</si>
  <si>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</si>
  <si>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</si>
  <si>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</si>
  <si>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</si>
  <si>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</si>
  <si>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</si>
  <si>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</si>
  <si>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</si>
  <si>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</si>
  <si>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</si>
  <si>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</si>
  <si>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</si>
  <si>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</si>
  <si>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</si>
  <si>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</si>
  <si>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</si>
  <si>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</si>
  <si>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</si>
  <si>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</si>
  <si>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</si>
  <si>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</si>
  <si>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</si>
  <si>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</si>
  <si>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</si>
  <si>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</si>
  <si>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</si>
  <si>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</si>
  <si>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</si>
  <si>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</si>
  <si>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</si>
  <si>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</si>
  <si>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</si>
  <si>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</si>
  <si>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</si>
  <si>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</si>
  <si>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</si>
  <si>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</si>
  <si>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</si>
  <si>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</si>
  <si>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</si>
  <si>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</si>
  <si>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</si>
  <si>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</si>
  <si>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</si>
  <si>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</si>
  <si>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</si>
  <si>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</si>
  <si>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</si>
  <si>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</si>
  <si>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</si>
  <si>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</si>
  <si>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</si>
  <si>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</si>
  <si>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</si>
  <si>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</si>
  <si>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</si>
  <si>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</si>
  <si>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</si>
  <si>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</si>
  <si>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</si>
  <si>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</si>
  <si>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</si>
  <si>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</si>
  <si>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</si>
  <si>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</si>
  <si>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</si>
  <si>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</si>
  <si>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</si>
  <si>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</si>
  <si>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</si>
  <si>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</si>
  <si>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</si>
  <si>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</si>
  <si>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</si>
  <si>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</si>
  <si>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</si>
  <si>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</si>
  <si>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</si>
  <si>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</si>
  <si>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</si>
  <si>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</si>
  <si>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</si>
  <si>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</si>
  <si>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</si>
  <si>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</si>
  <si>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</si>
  <si>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</si>
  <si>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</si>
  <si>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</si>
  <si>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</si>
  <si>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</si>
  <si>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</si>
  <si>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</si>
  <si>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</si>
  <si>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</si>
  <si>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</si>
  <si>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</si>
  <si>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</si>
  <si>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</si>
  <si>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</si>
  <si>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</si>
  <si>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</si>
  <si>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</si>
  <si>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</si>
  <si>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</si>
  <si>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</si>
  <si>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</si>
  <si>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</si>
  <si>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</si>
  <si>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</si>
  <si>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</si>
  <si>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</si>
  <si>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</si>
  <si>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</si>
  <si>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</si>
  <si>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</si>
  <si>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</si>
  <si>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</si>
  <si>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</si>
  <si>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</si>
  <si>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</si>
  <si>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</si>
  <si>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</si>
  <si>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</si>
  <si>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</si>
  <si>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</si>
  <si>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</si>
  <si>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</si>
  <si>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</si>
  <si>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</si>
  <si>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</si>
  <si>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</si>
  <si>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</si>
  <si>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</si>
  <si>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</si>
  <si>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</si>
  <si>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</si>
  <si>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</si>
  <si>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</si>
  <si>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</si>
  <si>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</si>
  <si>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</si>
  <si>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</si>
  <si>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</si>
  <si>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</si>
  <si>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</si>
  <si>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</si>
  <si>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</si>
  <si>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</si>
  <si>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</si>
  <si>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</si>
  <si>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</si>
  <si>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</si>
  <si>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</si>
  <si>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</si>
  <si>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</si>
  <si>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</si>
  <si>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</si>
  <si>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</si>
  <si>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</si>
  <si>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</si>
  <si>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</si>
  <si>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</si>
  <si>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</si>
  <si>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</si>
  <si>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</si>
  <si>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</si>
  <si>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</si>
  <si>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</si>
  <si>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</si>
  <si>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</si>
  <si>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</si>
  <si>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</si>
  <si>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</si>
  <si>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</si>
  <si>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</si>
  <si>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</si>
  <si>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</si>
  <si>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</si>
  <si>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</si>
  <si>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</si>
  <si>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</si>
  <si>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</si>
  <si>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</si>
  <si>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</si>
  <si>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</si>
  <si>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</si>
  <si>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</si>
  <si>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</si>
  <si>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</si>
  <si>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</si>
  <si>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</si>
  <si>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</si>
  <si>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</si>
  <si>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</si>
  <si>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</si>
  <si>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</si>
  <si>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</si>
  <si>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</si>
  <si>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</si>
  <si>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</si>
  <si>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</si>
  <si>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</si>
  <si>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</si>
  <si>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</si>
  <si>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</si>
  <si>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</si>
  <si>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</si>
  <si>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</si>
  <si>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</si>
  <si>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</si>
  <si>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</si>
  <si>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</si>
  <si>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</si>
  <si>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</si>
  <si>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</si>
  <si>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</si>
  <si>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</si>
  <si>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</si>
  <si>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</si>
  <si>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</si>
  <si>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</si>
  <si>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</si>
  <si>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</si>
  <si>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</si>
  <si>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</si>
  <si>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</si>
  <si>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</si>
  <si>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</si>
  <si>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</si>
  <si>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</si>
  <si>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</si>
  <si>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</si>
  <si>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</si>
  <si>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</si>
  <si>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</si>
  <si>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</si>
  <si>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</si>
  <si>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</si>
  <si>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</si>
  <si>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</si>
  <si>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</si>
  <si>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</si>
  <si>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</si>
  <si>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</si>
  <si>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</si>
  <si>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</si>
  <si>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</si>
  <si>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</si>
  <si>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</si>
  <si>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</si>
  <si>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</si>
  <si>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</si>
  <si>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</si>
  <si>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</si>
  <si>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</si>
  <si>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</si>
  <si>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</si>
  <si>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</si>
  <si>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</si>
  <si>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</si>
  <si>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</si>
  <si>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</si>
  <si>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</si>
  <si>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</si>
  <si>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</si>
  <si>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</si>
  <si>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</si>
  <si>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</si>
  <si>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</si>
  <si>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</si>
  <si>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</si>
  <si>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</si>
  <si>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</si>
  <si>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</si>
  <si>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</si>
  <si>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</si>
  <si>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</si>
  <si>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</si>
  <si>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</si>
  <si>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</si>
  <si>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</si>
  <si>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</si>
  <si>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</si>
  <si>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</si>
  <si>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</si>
  <si>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</si>
  <si>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</si>
  <si>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</si>
  <si>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</si>
  <si>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</si>
  <si>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</si>
  <si>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</si>
  <si>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</si>
  <si>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</si>
  <si>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</si>
  <si>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</si>
  <si>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</si>
  <si>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</si>
  <si>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</si>
  <si>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</si>
  <si>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</si>
  <si>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</si>
  <si>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</si>
  <si>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</si>
  <si>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</si>
  <si>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</si>
  <si>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</si>
  <si>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</si>
  <si>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</si>
  <si>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</si>
  <si>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</si>
  <si>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</si>
  <si>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</si>
  <si>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</si>
  <si>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</si>
  <si>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</si>
  <si>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</si>
  <si>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</si>
  <si>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</si>
  <si>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</si>
  <si>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</si>
  <si>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</si>
  <si>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</si>
  <si>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</si>
  <si>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</si>
  <si>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</si>
  <si>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</si>
  <si>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</si>
  <si>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</si>
  <si>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</si>
  <si>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</si>
  <si>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</si>
  <si>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</si>
  <si>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</si>
  <si>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</si>
  <si>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</si>
  <si>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</si>
  <si>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</si>
  <si>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</si>
  <si>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</si>
  <si>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</si>
  <si>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</si>
  <si>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</si>
  <si>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</si>
  <si>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</si>
  <si>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</si>
  <si>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</si>
  <si>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</si>
  <si>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</si>
  <si>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</si>
  <si>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</si>
  <si>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</si>
  <si>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</si>
  <si>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</si>
  <si>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</si>
  <si>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</si>
  <si>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</si>
  <si>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</si>
  <si>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</si>
  <si>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</si>
  <si>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</si>
  <si>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</si>
  <si>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</si>
  <si>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</si>
  <si>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</si>
  <si>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</si>
  <si>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</si>
  <si>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</si>
  <si>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</si>
  <si>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</si>
  <si>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</si>
  <si>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</si>
  <si>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</si>
  <si>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</si>
  <si>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</si>
  <si>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</si>
  <si>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</si>
  <si>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</si>
  <si>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</si>
  <si>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</si>
  <si>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</si>
  <si>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</si>
  <si>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</si>
  <si>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</si>
  <si>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</si>
  <si>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</si>
  <si>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</si>
  <si>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</si>
  <si>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</si>
  <si>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</si>
  <si>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</si>
  <si>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</si>
  <si>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</si>
  <si>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</si>
  <si>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</si>
  <si>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</si>
  <si>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</si>
  <si>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</si>
  <si>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</si>
  <si>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</si>
  <si>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</si>
  <si>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</si>
  <si>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</si>
  <si>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</si>
  <si>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</si>
  <si>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</si>
  <si>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</si>
  <si>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</si>
  <si>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</si>
  <si>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</si>
  <si>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</si>
  <si>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</si>
  <si>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</si>
  <si>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</si>
  <si>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</si>
  <si>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</si>
  <si>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</si>
  <si>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</si>
  <si>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</si>
  <si>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</si>
  <si>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</si>
  <si>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</si>
  <si>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</si>
  <si>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</si>
  <si>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</si>
  <si>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</si>
  <si>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</si>
  <si>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</si>
  <si>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</si>
  <si>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</si>
  <si>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</si>
  <si>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</si>
  <si>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</si>
  <si>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</si>
  <si>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</si>
  <si>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</si>
  <si>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</si>
  <si>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</si>
  <si>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</si>
  <si>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</si>
  <si>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</si>
  <si>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</si>
  <si>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</si>
  <si>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</si>
  <si>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</si>
  <si>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</si>
  <si>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</si>
  <si>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</si>
  <si>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</si>
  <si>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</si>
  <si>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</si>
  <si>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</si>
  <si>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</si>
  <si>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</si>
  <si>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</si>
  <si>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</si>
  <si>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</si>
  <si>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</si>
  <si>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</si>
  <si>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</si>
  <si>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</si>
  <si>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</si>
  <si>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</si>
  <si>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</si>
  <si>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</si>
  <si>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</si>
  <si>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</si>
  <si>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</si>
  <si>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</si>
  <si>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</si>
  <si>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</si>
  <si>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</si>
  <si>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</si>
  <si>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</si>
  <si>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</si>
  <si>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</si>
  <si>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</si>
  <si>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</si>
  <si>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</si>
  <si>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</si>
  <si>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</si>
  <si>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</si>
  <si>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</si>
  <si>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</si>
  <si>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</si>
  <si>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</si>
  <si>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</si>
  <si>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</si>
  <si>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</si>
  <si>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</si>
  <si>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</si>
  <si>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</si>
  <si>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</si>
  <si>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</si>
  <si>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</si>
  <si>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</si>
  <si>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</si>
  <si>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</si>
  <si>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</si>
  <si>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</si>
  <si>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</si>
  <si>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</si>
  <si>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</si>
  <si>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</si>
  <si>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</si>
  <si>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</si>
  <si>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</si>
  <si>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</si>
  <si>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</si>
  <si>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</si>
  <si>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</si>
  <si>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</si>
  <si>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</si>
  <si>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</si>
  <si>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</si>
  <si>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</si>
  <si>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</si>
  <si>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</si>
  <si>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</si>
  <si>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</si>
  <si>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</si>
  <si>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</si>
  <si>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</si>
  <si>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</si>
  <si>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</si>
  <si>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</si>
  <si>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</si>
  <si>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</si>
  <si>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</si>
  <si>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</si>
  <si>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</si>
  <si>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</si>
  <si>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</si>
  <si>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</si>
  <si>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</si>
  <si>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</si>
  <si>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</si>
  <si>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</si>
  <si>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</si>
  <si>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</si>
  <si>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</si>
  <si>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</si>
  <si>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</si>
  <si>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</si>
  <si>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</si>
  <si>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</si>
  <si>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</si>
  <si>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</si>
  <si>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</si>
  <si>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</si>
  <si>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</si>
  <si>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</si>
  <si>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</si>
  <si>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</si>
  <si>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</si>
  <si>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</si>
  <si>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</si>
  <si>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</si>
  <si>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</si>
  <si>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</si>
  <si>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</si>
  <si>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</si>
  <si>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</si>
  <si>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</si>
  <si>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</si>
  <si>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</si>
  <si>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</si>
  <si>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</si>
  <si>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</si>
  <si>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</si>
  <si>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</si>
  <si>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</si>
  <si>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</si>
  <si>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</si>
  <si>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</si>
  <si>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</si>
  <si>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</si>
  <si>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</si>
  <si>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</si>
  <si>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</si>
  <si>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</si>
  <si>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</si>
  <si>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</si>
  <si>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</si>
  <si>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</si>
  <si>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</si>
  <si>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</si>
  <si>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</si>
  <si>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</si>
  <si>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</si>
  <si>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</si>
  <si>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</si>
  <si>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</si>
  <si>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</si>
  <si>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</si>
  <si>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</si>
  <si>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</si>
  <si>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</si>
  <si>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</si>
  <si>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</si>
  <si>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</si>
  <si>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</si>
  <si>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</si>
  <si>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</si>
  <si>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</si>
  <si>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</si>
  <si>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</si>
  <si>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</si>
  <si>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</si>
  <si>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</si>
  <si>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</si>
  <si>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</si>
  <si>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</si>
  <si>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</si>
  <si>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</si>
  <si>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</si>
  <si>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</si>
  <si>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</si>
  <si>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</si>
  <si>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</si>
  <si>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</si>
  <si>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</si>
  <si>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</si>
  <si>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</si>
  <si>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</si>
  <si>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</si>
  <si>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</si>
  <si>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</si>
  <si>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</si>
  <si>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</si>
  <si>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</si>
  <si>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</si>
  <si>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</si>
  <si>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</si>
  <si>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</si>
  <si>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</si>
  <si>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</si>
  <si>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</si>
  <si>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</si>
  <si>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</si>
  <si>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</si>
  <si>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</si>
  <si>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</si>
  <si>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</si>
  <si>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</si>
  <si>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</si>
  <si>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</si>
  <si>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</si>
  <si>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</si>
  <si>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</si>
  <si>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</si>
  <si>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</si>
  <si>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</si>
  <si>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</si>
  <si>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</si>
  <si>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</si>
  <si>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</si>
  <si>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</si>
  <si>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</si>
  <si>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</si>
  <si>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</si>
  <si>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</si>
  <si>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</si>
  <si>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</si>
  <si>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</si>
  <si>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</si>
  <si>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</si>
  <si>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</si>
  <si>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</si>
  <si>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</si>
  <si>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</si>
  <si>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</si>
  <si>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</si>
  <si>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</si>
  <si>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</si>
  <si>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</si>
  <si>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</si>
  <si>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</si>
  <si>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</si>
  <si>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</si>
  <si>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</si>
  <si>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</si>
  <si>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</si>
  <si>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</si>
  <si>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</si>
  <si>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</si>
  <si>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</si>
  <si>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</si>
  <si>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</si>
  <si>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</si>
  <si>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</si>
  <si>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</si>
  <si>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</si>
  <si>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</si>
  <si>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</si>
  <si>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</si>
  <si>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</si>
  <si>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</si>
  <si>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</si>
  <si>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</si>
  <si>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</si>
  <si>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</si>
  <si>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</si>
  <si>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</si>
  <si>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</si>
  <si>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</si>
  <si>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</si>
  <si>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</si>
  <si>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</si>
  <si>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</si>
  <si>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</si>
  <si>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</si>
  <si>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</si>
  <si>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</si>
  <si>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</si>
  <si>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</si>
  <si>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</si>
  <si>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</si>
  <si>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</si>
  <si>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</si>
  <si>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</si>
  <si>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</si>
  <si>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</si>
  <si>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</si>
  <si>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</si>
  <si>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</si>
  <si>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</si>
  <si>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</si>
  <si>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</si>
  <si>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</si>
  <si>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</si>
  <si>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</si>
  <si>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</si>
  <si>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</si>
  <si>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</si>
  <si>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</si>
  <si>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</si>
  <si>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</si>
  <si>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</si>
  <si>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</si>
  <si>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</si>
  <si>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</si>
  <si>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</si>
  <si>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</si>
  <si>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</si>
  <si>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</si>
  <si>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</si>
  <si>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</si>
  <si>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</si>
  <si>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</si>
  <si>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</si>
  <si>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</si>
  <si>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</si>
  <si>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</si>
  <si>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</si>
  <si>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</si>
  <si>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</si>
  <si>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</si>
  <si>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</si>
  <si>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</si>
  <si>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</si>
  <si>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</si>
  <si>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</si>
  <si>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</si>
  <si>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</si>
  <si>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</si>
  <si>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</si>
  <si>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</si>
  <si>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</si>
  <si>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</si>
  <si>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</si>
  <si>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</si>
  <si>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</si>
  <si>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</si>
  <si>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</si>
  <si>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</si>
  <si>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</si>
  <si>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</si>
  <si>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</si>
  <si>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</si>
  <si>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</si>
  <si>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</si>
  <si>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</si>
  <si>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</si>
  <si>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</si>
  <si>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</si>
  <si>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</si>
  <si>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</si>
  <si>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</si>
  <si>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</si>
  <si>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</si>
  <si>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</si>
  <si>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</si>
  <si>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</si>
  <si>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</si>
  <si>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</si>
  <si>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</si>
  <si>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</si>
  <si>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</si>
  <si>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</si>
  <si>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</si>
  <si>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</si>
  <si>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</si>
  <si>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</si>
  <si>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</si>
  <si>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</si>
  <si>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</si>
  <si>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</si>
  <si>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</si>
  <si>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</si>
  <si>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</si>
  <si>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</si>
  <si>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</si>
  <si>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</si>
  <si>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</si>
  <si>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</si>
  <si>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</si>
  <si>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</si>
  <si>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</si>
  <si>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</si>
  <si>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</si>
  <si>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</si>
  <si>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</si>
  <si>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</si>
  <si>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</si>
  <si>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</si>
  <si>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</si>
  <si>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</si>
  <si>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</si>
  <si>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</si>
  <si>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</si>
  <si>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</si>
  <si>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</si>
  <si>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</si>
  <si>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</si>
  <si>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</si>
  <si>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</si>
  <si>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</si>
  <si>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</si>
  <si>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</si>
  <si>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</si>
  <si>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</si>
  <si>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</si>
  <si>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</si>
  <si>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</si>
  <si>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</si>
  <si>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</si>
  <si>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</si>
  <si>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</si>
  <si>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</si>
  <si>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</si>
  <si>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</si>
  <si>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</si>
  <si>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</si>
  <si>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</si>
  <si>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</si>
  <si>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</si>
  <si>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</si>
  <si>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</si>
  <si>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</si>
  <si>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</si>
  <si>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</si>
  <si>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</si>
  <si>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</si>
  <si>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</si>
  <si>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</si>
  <si>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</si>
  <si>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</si>
  <si>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</si>
  <si>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</si>
  <si>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</si>
  <si>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</si>
  <si>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</si>
  <si>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</si>
  <si>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</si>
  <si>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</si>
  <si>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</si>
  <si>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</si>
  <si>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</si>
  <si>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</si>
  <si>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</si>
  <si>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</si>
  <si>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</si>
  <si>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</si>
  <si>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</si>
  <si>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</si>
  <si>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</si>
  <si>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</si>
  <si>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</si>
  <si>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</si>
  <si>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</si>
  <si>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</si>
  <si>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</si>
  <si>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</si>
  <si>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</si>
  <si>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</si>
  <si>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</si>
  <si>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</si>
  <si>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</si>
  <si>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</si>
  <si>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</si>
  <si>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</si>
  <si>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</si>
  <si>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</si>
  <si>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</si>
  <si>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</si>
  <si>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</si>
  <si>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</si>
  <si>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</si>
  <si>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</si>
  <si>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</si>
  <si>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</si>
  <si>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</si>
  <si>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</si>
  <si>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</si>
  <si>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</si>
  <si>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</si>
  <si>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</si>
  <si>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</si>
  <si>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</si>
  <si>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</si>
  <si>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</si>
  <si>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</si>
  <si>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</si>
  <si>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</si>
  <si>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</si>
  <si>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</si>
  <si>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</si>
  <si>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</si>
  <si>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</si>
  <si>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</si>
  <si>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</si>
  <si>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</si>
  <si>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</si>
  <si>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</si>
  <si>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</si>
  <si>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</si>
  <si>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</si>
  <si>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</si>
  <si>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</si>
  <si>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</si>
  <si>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</si>
  <si>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</si>
  <si>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</si>
  <si>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</si>
  <si>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</si>
  <si>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</si>
  <si>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</si>
  <si>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</si>
  <si>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</si>
  <si>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</si>
  <si>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</si>
  <si>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</si>
  <si>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</si>
  <si>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</si>
  <si>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</si>
  <si>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</si>
  <si>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</si>
  <si>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</si>
  <si>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</si>
  <si>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</si>
  <si>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</si>
  <si>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</si>
  <si>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</si>
  <si>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</si>
  <si>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</si>
  <si>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</si>
  <si>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</si>
  <si>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</si>
  <si>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</si>
  <si>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</si>
  <si>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</si>
  <si>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</si>
  <si>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</si>
  <si>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</si>
  <si>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</si>
  <si>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</si>
  <si>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</si>
  <si>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</si>
  <si>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</si>
  <si>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</si>
  <si>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</si>
  <si>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</si>
  <si>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</si>
  <si>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</si>
  <si>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</si>
  <si>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</si>
  <si>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</si>
  <si>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</si>
  <si>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</si>
  <si>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</si>
  <si>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</si>
  <si>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</si>
  <si>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</si>
  <si>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</si>
  <si>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</si>
  <si>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</si>
  <si>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</si>
  <si>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</si>
  <si>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</si>
  <si>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</si>
  <si>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</si>
  <si>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</si>
  <si>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</si>
  <si>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</si>
  <si>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</si>
  <si>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</si>
  <si>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</si>
  <si>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</si>
  <si>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</si>
  <si>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</si>
  <si>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</si>
  <si>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</si>
  <si>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</si>
  <si>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</si>
  <si>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</si>
  <si>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</si>
  <si>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</si>
  <si>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</si>
  <si>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</si>
  <si>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</si>
  <si>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</si>
  <si>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</si>
  <si>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</si>
  <si>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</si>
  <si>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</si>
  <si>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</si>
  <si>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</si>
  <si>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</si>
  <si>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</si>
  <si>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</si>
  <si>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</si>
  <si>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</si>
  <si>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</si>
  <si>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</si>
  <si>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</si>
  <si>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</si>
  <si>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</si>
  <si>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</si>
  <si>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</si>
  <si>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</si>
  <si>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</si>
  <si>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</si>
  <si>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</si>
  <si>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</si>
  <si>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</si>
  <si>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</si>
  <si>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</si>
  <si>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</si>
  <si>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</si>
  <si>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</si>
  <si>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</si>
  <si>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</si>
  <si>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</si>
  <si>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</si>
  <si>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</si>
  <si>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</si>
  <si>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</si>
  <si>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</si>
  <si>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</si>
  <si>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</si>
  <si>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</si>
  <si>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</si>
  <si>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</si>
  <si>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</si>
  <si>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</si>
  <si>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</si>
  <si>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</si>
  <si>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</si>
  <si>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</si>
  <si>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</si>
  <si>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</si>
  <si>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</si>
  <si>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</si>
  <si>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</si>
  <si>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</si>
  <si>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</si>
  <si>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</si>
  <si>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</si>
  <si>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</si>
  <si>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</si>
  <si>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</si>
  <si>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</si>
  <si>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</si>
  <si>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</si>
  <si>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</si>
  <si>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</si>
  <si>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</si>
  <si>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</si>
  <si>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</si>
  <si>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</si>
  <si>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</si>
  <si>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</si>
  <si>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</si>
  <si>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</si>
  <si>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</si>
  <si>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</si>
  <si>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</si>
  <si>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</si>
  <si>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</si>
  <si>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</si>
  <si>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</si>
  <si>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</si>
  <si>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</si>
  <si>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</si>
  <si>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</si>
  <si>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</si>
  <si>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</si>
  <si>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</si>
  <si>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</si>
  <si>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</si>
  <si>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</si>
  <si>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</si>
  <si>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</si>
  <si>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</si>
  <si>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</si>
  <si>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</si>
  <si>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</si>
  <si>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</si>
  <si>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</si>
  <si>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</si>
  <si>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</si>
  <si>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</si>
  <si>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</si>
  <si>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</si>
  <si>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</si>
  <si>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</si>
  <si>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</si>
  <si>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</si>
  <si>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</si>
  <si>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</si>
  <si>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</si>
  <si>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</si>
  <si>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</si>
  <si>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</si>
  <si>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</si>
  <si>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</si>
  <si>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</si>
  <si>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</si>
  <si>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</si>
  <si>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</si>
  <si>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</si>
  <si>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</si>
  <si>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</si>
  <si>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</si>
  <si>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</si>
  <si>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</si>
  <si>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</si>
  <si>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</si>
  <si>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</si>
  <si>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</si>
  <si>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</si>
  <si>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</si>
  <si>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</si>
  <si>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</si>
  <si>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</si>
  <si>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</si>
  <si>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</si>
  <si>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</si>
  <si>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</si>
  <si>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</si>
  <si>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</si>
  <si>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</si>
  <si>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</si>
  <si>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</si>
  <si>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</si>
  <si>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</si>
  <si>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</si>
  <si>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</si>
  <si>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</si>
  <si>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</si>
  <si>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</si>
  <si>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</si>
  <si>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</si>
  <si>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</si>
  <si>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</si>
  <si>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</si>
  <si>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</si>
  <si>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</si>
  <si>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</si>
  <si>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</si>
  <si>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</si>
  <si>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</si>
  <si>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</si>
  <si>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</si>
  <si>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</si>
  <si>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</si>
  <si>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</si>
  <si>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</si>
  <si>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</si>
  <si>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</si>
  <si>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</si>
  <si>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</si>
  <si>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</si>
  <si>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</si>
  <si>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</si>
  <si>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</si>
  <si>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</si>
  <si>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</si>
  <si>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</si>
  <si>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</si>
  <si>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</si>
  <si>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</si>
  <si>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</si>
  <si>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</si>
  <si>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</si>
  <si>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</si>
  <si>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</si>
  <si>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</si>
  <si>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</si>
  <si>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</si>
  <si>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</si>
  <si>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</si>
  <si>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</si>
  <si>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</si>
  <si>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</si>
  <si>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</si>
  <si>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</si>
  <si>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</si>
  <si>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</si>
  <si>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</si>
  <si>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</si>
  <si>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</si>
  <si>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</si>
  <si>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</si>
  <si>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</si>
  <si>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</si>
  <si>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</si>
  <si>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</si>
  <si>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</si>
  <si>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</si>
  <si>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</si>
  <si>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</si>
  <si>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</si>
  <si>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</si>
  <si>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</si>
  <si>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</si>
  <si>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</si>
  <si>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</si>
  <si>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</si>
  <si>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</si>
  <si>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</si>
  <si>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</si>
  <si>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</si>
  <si>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</si>
  <si>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</si>
  <si>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</si>
  <si>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</si>
  <si>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</si>
  <si>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</si>
  <si>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</si>
  <si>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</si>
  <si>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</si>
  <si>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</si>
  <si>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</si>
  <si>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</si>
  <si>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</si>
  <si>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</si>
  <si>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</si>
  <si>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</si>
  <si>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</si>
  <si>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</si>
  <si>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</si>
  <si>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</si>
  <si>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</si>
  <si>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</si>
  <si>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</si>
  <si>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</si>
  <si>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</si>
  <si>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</si>
  <si>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</si>
  <si>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</si>
  <si>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</si>
  <si>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</si>
  <si>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</si>
  <si>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</si>
  <si>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</si>
  <si>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</si>
  <si>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</si>
  <si>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</si>
  <si>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</si>
  <si>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</si>
  <si>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</si>
  <si>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</si>
  <si>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</si>
  <si>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</si>
  <si>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</si>
  <si>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</si>
  <si>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</si>
  <si>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</si>
  <si>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</si>
  <si>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</si>
  <si>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</si>
  <si>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</si>
  <si>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</si>
  <si>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</si>
  <si>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</si>
  <si>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</si>
  <si>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</si>
  <si>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</si>
  <si>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</si>
  <si>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</si>
  <si>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</si>
  <si>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</si>
  <si>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</si>
  <si>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</si>
  <si>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</si>
  <si>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</si>
  <si>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</si>
  <si>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</si>
  <si>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</si>
  <si>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</si>
  <si>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</si>
  <si>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</si>
  <si>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</si>
  <si>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</si>
  <si>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</si>
  <si>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</si>
  <si>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</si>
  <si>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</si>
  <si>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</si>
  <si>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</si>
  <si>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</si>
  <si>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</si>
  <si>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</si>
  <si>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</si>
  <si>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</si>
  <si>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</si>
  <si>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</si>
  <si>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</si>
  <si>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</si>
  <si>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</si>
  <si>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</si>
  <si>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</si>
  <si>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</si>
  <si>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</si>
  <si>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</si>
  <si>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</si>
  <si>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</si>
  <si>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</si>
  <si>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</si>
  <si>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</si>
  <si>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</si>
  <si>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</si>
  <si>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</si>
  <si>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</si>
  <si>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</si>
  <si>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</si>
  <si>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</si>
  <si>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</si>
  <si>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</si>
  <si>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</si>
  <si>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</si>
  <si>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</si>
  <si>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</si>
  <si>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</si>
  <si>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</si>
  <si>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</si>
  <si>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</si>
  <si>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</si>
  <si>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</si>
  <si>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</si>
  <si>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</si>
  <si>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</si>
  <si>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</si>
  <si>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</si>
  <si>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</si>
  <si>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</si>
  <si>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</si>
  <si>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</si>
  <si>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</si>
  <si>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</si>
  <si>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</si>
  <si>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</si>
  <si>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</si>
  <si>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</si>
  <si>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</si>
  <si>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</si>
  <si>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</si>
  <si>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</si>
  <si>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</si>
  <si>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</si>
  <si>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</si>
  <si>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</si>
  <si>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</si>
  <si>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</si>
  <si>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</si>
  <si>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</si>
  <si>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</si>
  <si>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</si>
  <si>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</si>
  <si>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</si>
  <si>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</si>
  <si>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</si>
  <si>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</si>
  <si>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</si>
  <si>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</si>
  <si>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</si>
  <si>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</si>
  <si>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</si>
  <si>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</si>
  <si>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</si>
  <si>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</si>
  <si>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</si>
  <si>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</si>
  <si>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</si>
  <si>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</si>
  <si>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</si>
  <si>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</si>
  <si>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</si>
  <si>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</si>
  <si>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</si>
  <si>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</si>
  <si>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</si>
  <si>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</si>
  <si>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</si>
  <si>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</si>
  <si>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</si>
  <si>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</si>
  <si>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</si>
  <si>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</si>
  <si>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</si>
  <si>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</si>
  <si>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</si>
  <si>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</si>
  <si>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</si>
  <si>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</si>
  <si>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</si>
  <si>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</si>
  <si>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</si>
  <si>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</si>
  <si>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</si>
  <si>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</si>
  <si>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</si>
  <si>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</si>
  <si>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</si>
  <si>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</si>
  <si>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</si>
  <si>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</si>
  <si>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</si>
  <si>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</si>
  <si>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</si>
  <si>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</si>
  <si>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</si>
  <si>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</si>
  <si>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</si>
  <si>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</si>
  <si>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</si>
  <si>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</si>
  <si>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</si>
  <si>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</si>
  <si>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</si>
  <si>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</si>
  <si>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</si>
  <si>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</si>
  <si>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</si>
  <si>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</si>
  <si>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</si>
  <si>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</si>
  <si>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</si>
  <si>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</si>
  <si>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</si>
  <si>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</si>
  <si>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</si>
  <si>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</si>
  <si>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</si>
  <si>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</si>
  <si>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</si>
  <si>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</si>
  <si>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</si>
  <si>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</si>
  <si>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</si>
  <si>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</si>
  <si>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</si>
  <si>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</si>
  <si>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</si>
  <si>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</si>
  <si>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</si>
  <si>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</si>
  <si>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</si>
  <si>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</si>
  <si>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</si>
  <si>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</si>
  <si>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</si>
  <si>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</si>
  <si>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</si>
  <si>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</si>
  <si>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</si>
  <si>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</si>
  <si>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</si>
  <si>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</si>
  <si>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</si>
  <si>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</si>
  <si>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</si>
  <si>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</si>
  <si>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</si>
  <si>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</si>
  <si>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</si>
  <si>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</si>
  <si>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</si>
  <si>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</si>
  <si>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</si>
  <si>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</si>
  <si>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</si>
  <si>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</si>
  <si>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</si>
  <si>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</si>
  <si>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</si>
  <si>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</si>
  <si>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</si>
  <si>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</si>
  <si>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</si>
  <si>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</si>
  <si>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</si>
  <si>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</si>
  <si>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</si>
  <si>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</si>
  <si>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</si>
  <si>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</si>
  <si>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</si>
  <si>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</si>
  <si>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</si>
  <si>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</si>
  <si>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</si>
  <si>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</si>
  <si>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</si>
  <si>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</si>
  <si>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</si>
  <si>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</si>
  <si>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</si>
  <si>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</si>
  <si>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</si>
  <si>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</si>
  <si>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</si>
  <si>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</si>
  <si>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</si>
  <si>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</si>
  <si>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</si>
  <si>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</si>
  <si>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</si>
  <si>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</si>
  <si>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</si>
  <si>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</si>
  <si>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</si>
  <si>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</si>
  <si>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</si>
  <si>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</si>
  <si>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</si>
  <si>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</si>
  <si>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</si>
  <si>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</si>
  <si>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</si>
  <si>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</si>
  <si>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</si>
  <si>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</si>
  <si>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</si>
  <si>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</si>
  <si>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</si>
  <si>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</si>
  <si>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</si>
  <si>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</si>
  <si>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</si>
  <si>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</si>
  <si>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</si>
  <si>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</si>
  <si>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</si>
  <si>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</si>
  <si>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</si>
  <si>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</si>
  <si>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</si>
  <si>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</si>
  <si>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</si>
  <si>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</si>
  <si>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</si>
  <si>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</si>
  <si>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</si>
  <si>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</si>
  <si>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</si>
  <si>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</si>
  <si>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</si>
  <si>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</si>
  <si>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</si>
  <si>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</si>
  <si>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</si>
  <si>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</si>
  <si>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</si>
  <si>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</si>
  <si>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</si>
  <si>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</si>
  <si>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</si>
  <si>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</si>
  <si>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</si>
  <si>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</si>
  <si>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</si>
  <si>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</si>
  <si>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</si>
  <si>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</si>
  <si>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</si>
  <si>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</si>
  <si>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</si>
  <si>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</si>
  <si>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</si>
  <si>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</si>
  <si>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</si>
  <si>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</si>
  <si>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</si>
  <si>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</si>
  <si>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</si>
  <si>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</si>
  <si>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</si>
  <si>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</si>
  <si>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</si>
  <si>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</si>
  <si>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</si>
  <si>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</si>
  <si>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</si>
  <si>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</si>
  <si>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</si>
  <si>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</si>
  <si>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</si>
  <si>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</si>
  <si>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</si>
  <si>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</si>
  <si>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</si>
  <si>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</si>
  <si>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</si>
  <si>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</si>
  <si>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</si>
  <si>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</si>
  <si>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</si>
  <si>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</si>
  <si>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</si>
  <si>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</si>
  <si>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</si>
  <si>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</si>
  <si>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</si>
  <si>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</si>
  <si>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</si>
  <si>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</si>
  <si>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</si>
  <si>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</si>
  <si>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</si>
  <si>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</si>
  <si>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</si>
  <si>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</si>
  <si>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</si>
  <si>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</si>
  <si>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</si>
  <si>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</si>
  <si>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</si>
  <si>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</si>
  <si>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</si>
  <si>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</si>
  <si>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</si>
  <si>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</si>
  <si>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</si>
  <si>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</si>
  <si>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</si>
  <si>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</si>
  <si>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</si>
  <si>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</si>
  <si>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</si>
  <si>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</si>
  <si>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</si>
  <si>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</si>
  <si>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</si>
  <si>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</si>
  <si>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</si>
  <si>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</si>
  <si>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</si>
  <si>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</si>
  <si>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</si>
  <si>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</si>
  <si>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</si>
  <si>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</si>
  <si>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</si>
  <si>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</si>
  <si>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</si>
  <si>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</si>
  <si>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</si>
  <si>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</si>
  <si>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</si>
  <si>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</si>
  <si>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</si>
  <si>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</si>
  <si>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</si>
  <si>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</si>
  <si>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</si>
  <si>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</si>
  <si>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</si>
  <si>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</si>
  <si>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</si>
  <si>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</si>
  <si>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</si>
  <si>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</si>
  <si>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</si>
  <si>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</si>
  <si>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</si>
  <si>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</si>
  <si>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</si>
  <si>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</si>
  <si>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</si>
  <si>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</si>
  <si>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</si>
  <si>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</si>
  <si>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</si>
  <si>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</si>
  <si>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</si>
  <si>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</si>
  <si>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</si>
  <si>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</si>
  <si>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</si>
  <si>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</si>
  <si>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</si>
  <si>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</si>
  <si>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</si>
  <si>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</si>
  <si>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</si>
  <si>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</si>
  <si>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</si>
  <si>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</si>
  <si>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</si>
  <si>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</si>
  <si>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</si>
  <si>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</si>
  <si>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</si>
  <si>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</si>
  <si>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</si>
  <si>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</si>
  <si>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</si>
  <si>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</si>
  <si>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</si>
  <si>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</si>
  <si>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</si>
  <si>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</si>
  <si>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</si>
  <si>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</si>
  <si>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</si>
  <si>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</si>
  <si>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</si>
  <si>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</si>
  <si>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</si>
  <si>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</si>
  <si>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</si>
  <si>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</si>
  <si>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</si>
  <si>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</si>
  <si>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</si>
  <si>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</si>
  <si>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</si>
  <si>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</si>
  <si>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</si>
  <si>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</si>
  <si>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</si>
  <si>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</si>
  <si>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</si>
  <si>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</si>
  <si>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</si>
  <si>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</si>
  <si>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</si>
  <si>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</si>
  <si>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</si>
  <si>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</si>
  <si>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</si>
  <si>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</si>
  <si>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</si>
  <si>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</si>
  <si>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</si>
  <si>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</si>
  <si>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</si>
  <si>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</si>
  <si>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</si>
  <si>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</si>
  <si>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</si>
  <si>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</si>
  <si>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</si>
  <si>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</si>
  <si>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</si>
  <si>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</si>
  <si>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</si>
  <si>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</si>
  <si>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</si>
  <si>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</si>
  <si>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</si>
  <si>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</si>
  <si>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</si>
  <si>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</si>
  <si>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</si>
  <si>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</si>
  <si>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</si>
  <si>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</si>
  <si>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</si>
  <si>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</si>
  <si>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</si>
  <si>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</si>
  <si>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</si>
  <si>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</si>
  <si>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</si>
  <si>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</si>
  <si>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</si>
  <si>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</si>
  <si>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</si>
  <si>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</si>
  <si>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</si>
  <si>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</si>
  <si>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</si>
  <si>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</si>
  <si>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</si>
  <si>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</si>
  <si>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</si>
  <si>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</si>
  <si>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</si>
  <si>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</si>
  <si>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</si>
  <si>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</si>
  <si>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</si>
  <si>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</si>
  <si>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</si>
  <si>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</si>
  <si>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</si>
  <si>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</si>
  <si>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</si>
  <si>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</si>
  <si>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</si>
  <si>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</si>
  <si>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</si>
  <si>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</si>
  <si>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</si>
  <si>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</si>
  <si>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</si>
  <si>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</si>
  <si>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</si>
  <si>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</si>
  <si>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</si>
  <si>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</si>
  <si>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</si>
  <si>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</si>
  <si>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</si>
  <si>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</si>
  <si>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</si>
  <si>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</si>
  <si>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</si>
  <si>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</si>
  <si>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</si>
  <si>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</si>
  <si>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</si>
  <si>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</si>
  <si>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</si>
  <si>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</si>
  <si>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</si>
  <si>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</si>
  <si>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</si>
  <si>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</si>
  <si>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</si>
  <si>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</si>
  <si>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</si>
  <si>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</si>
  <si>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</si>
  <si>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</si>
  <si>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</si>
  <si>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</si>
  <si>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</si>
  <si>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</si>
  <si>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</si>
  <si>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</si>
  <si>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</si>
  <si>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</si>
  <si>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</si>
  <si>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</si>
  <si>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</si>
  <si>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</si>
  <si>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</si>
  <si>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</si>
  <si>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</si>
  <si>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</si>
  <si>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</si>
  <si>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</si>
  <si>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</si>
  <si>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</si>
  <si>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</si>
  <si>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</si>
  <si>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</si>
  <si>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</si>
  <si>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</si>
  <si>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</si>
  <si>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</si>
  <si>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</si>
  <si>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</si>
  <si>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</si>
  <si>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</si>
  <si>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</si>
  <si>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</si>
  <si>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</si>
  <si>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</si>
  <si>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</si>
  <si>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</si>
  <si>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</si>
  <si>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</si>
  <si>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</si>
  <si>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</si>
  <si>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</si>
  <si>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</si>
  <si>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</si>
  <si>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</si>
  <si>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</si>
  <si>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</si>
  <si>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</si>
  <si>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</si>
  <si>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</si>
  <si>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</si>
  <si>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</si>
  <si>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</si>
  <si>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</si>
  <si>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</si>
  <si>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</si>
  <si>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</si>
  <si>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</si>
  <si>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</si>
  <si>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</si>
  <si>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</si>
  <si>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</si>
  <si>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</si>
  <si>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</si>
  <si>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</si>
  <si>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</si>
  <si>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</si>
  <si>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</si>
  <si>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</si>
  <si>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</si>
  <si>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</si>
  <si>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</si>
  <si>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</si>
  <si>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</si>
  <si>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</si>
  <si>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</si>
  <si>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</si>
  <si>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</si>
  <si>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</si>
  <si>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</si>
  <si>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</si>
  <si>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</si>
  <si>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</si>
  <si>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</si>
  <si>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</si>
  <si>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</si>
  <si>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</si>
  <si>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</si>
  <si>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</si>
  <si>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</si>
  <si>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</si>
  <si>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</si>
  <si>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</si>
  <si>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</si>
  <si>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</si>
  <si>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</si>
  <si>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</si>
  <si>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</si>
  <si>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</si>
  <si>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</si>
  <si>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</si>
  <si>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</si>
  <si>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</si>
  <si>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</si>
  <si>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</si>
  <si>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</si>
  <si>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</si>
  <si>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</si>
  <si>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</si>
  <si>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</si>
  <si>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</si>
  <si>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</si>
  <si>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</si>
  <si>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</si>
  <si>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</si>
  <si>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</si>
  <si>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</si>
  <si>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</si>
  <si>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</si>
  <si>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</si>
  <si>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</si>
  <si>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</si>
  <si>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</si>
  <si>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</si>
  <si>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</si>
  <si>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</si>
  <si>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</si>
  <si>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</si>
  <si>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</si>
  <si>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</si>
  <si>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</si>
  <si>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</si>
  <si>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</si>
  <si>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</si>
  <si>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</si>
  <si>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</si>
  <si>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</si>
  <si>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</si>
  <si>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</si>
  <si>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</si>
  <si>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</si>
  <si>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</si>
  <si>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</si>
  <si>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</si>
  <si>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</si>
  <si>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</si>
  <si>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</si>
  <si>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</si>
  <si>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</si>
  <si>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</si>
  <si>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</si>
  <si>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</si>
  <si>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</si>
  <si>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</si>
  <si>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</si>
  <si>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</si>
  <si>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</si>
  <si>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</si>
  <si>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</si>
  <si>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</si>
  <si>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</si>
  <si>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</si>
  <si>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</si>
  <si>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</si>
  <si>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</si>
  <si>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</si>
  <si>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</si>
  <si>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</si>
  <si>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</si>
  <si>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</si>
  <si>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</si>
  <si>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</si>
  <si>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</si>
  <si>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</si>
  <si>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</si>
  <si>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</si>
  <si>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</si>
  <si>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</si>
  <si>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</si>
  <si>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</si>
  <si>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</si>
  <si>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</si>
  <si>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</si>
  <si>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</si>
  <si>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</si>
  <si>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</si>
  <si>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</si>
  <si>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</si>
  <si>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</si>
  <si>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</si>
  <si>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</si>
  <si>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</si>
  <si>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</si>
  <si>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</si>
  <si>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</si>
  <si>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</si>
  <si>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</si>
  <si>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</si>
  <si>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</si>
  <si>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</si>
  <si>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</si>
  <si>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</si>
  <si>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</si>
  <si>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</si>
  <si>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</si>
  <si>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</si>
  <si>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</si>
  <si>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</si>
  <si>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</si>
  <si>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</si>
  <si>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</si>
  <si>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</si>
  <si>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</si>
  <si>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</si>
  <si>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</si>
  <si>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</si>
  <si>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</si>
  <si>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</si>
  <si>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</si>
  <si>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</si>
  <si>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</si>
  <si>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</si>
  <si>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</si>
  <si>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</si>
  <si>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</si>
  <si>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</si>
  <si>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</si>
  <si>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</si>
  <si>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</si>
  <si>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</si>
  <si>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</si>
  <si>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</si>
  <si>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</si>
  <si>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</si>
  <si>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</si>
  <si>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</si>
  <si>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</si>
  <si>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</si>
  <si>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</si>
  <si>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</si>
  <si>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</si>
  <si>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</si>
  <si>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</si>
  <si>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</si>
  <si>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</si>
  <si>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</si>
  <si>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</si>
  <si>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</si>
  <si>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</si>
  <si>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</si>
  <si>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</si>
  <si>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</si>
  <si>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</si>
  <si>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</si>
  <si>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</si>
  <si>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</si>
  <si>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</si>
  <si>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</si>
  <si>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</si>
  <si>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</si>
  <si>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</si>
  <si>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</si>
  <si>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</si>
  <si>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</si>
  <si>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</si>
  <si>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</si>
  <si>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</si>
  <si>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</si>
  <si>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</si>
  <si>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</si>
  <si>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</si>
  <si>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</si>
  <si>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</si>
  <si>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</si>
  <si>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</si>
  <si>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</si>
  <si>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</si>
  <si>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</si>
  <si>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</si>
  <si>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</si>
  <si>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</si>
  <si>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</si>
  <si>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</si>
  <si>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</si>
  <si>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</si>
  <si>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</si>
  <si>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</si>
  <si>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</si>
  <si>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</si>
  <si>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</si>
  <si>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</si>
  <si>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</si>
  <si>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</si>
  <si>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</si>
  <si>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</si>
  <si>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</si>
  <si>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</si>
  <si>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</si>
  <si>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</si>
  <si>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</si>
  <si>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</si>
  <si>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</si>
  <si>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</si>
  <si>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</si>
  <si>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</si>
  <si>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</si>
  <si>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</si>
  <si>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</si>
  <si>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</si>
  <si>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</si>
  <si>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</si>
  <si>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</si>
  <si>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</si>
  <si>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</si>
  <si>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</si>
  <si>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</si>
  <si>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</si>
  <si>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</si>
  <si>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</si>
  <si>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</si>
  <si>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</si>
  <si>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</si>
  <si>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</si>
  <si>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</si>
  <si>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</si>
  <si>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</si>
  <si>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</si>
  <si>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</si>
  <si>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</si>
  <si>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</si>
  <si>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</si>
  <si>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</si>
  <si>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</si>
  <si>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</si>
  <si>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</si>
  <si>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</si>
  <si>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</si>
  <si>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</si>
  <si>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</si>
  <si>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</si>
  <si>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</si>
  <si>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</si>
  <si>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</si>
  <si>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</si>
  <si>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</si>
  <si>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</si>
  <si>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</si>
  <si>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</si>
  <si>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</si>
  <si>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</si>
  <si>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</si>
  <si>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</si>
  <si>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</si>
  <si>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</si>
  <si>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</si>
  <si>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</si>
  <si>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</si>
  <si>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</si>
  <si>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</si>
  <si>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</si>
  <si>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</si>
  <si>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</si>
  <si>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</si>
  <si>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</si>
  <si>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</si>
  <si>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</si>
  <si>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</si>
  <si>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</si>
  <si>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</si>
  <si>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</si>
  <si>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</si>
  <si>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</si>
  <si>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</si>
  <si>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</si>
  <si>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</si>
  <si>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</si>
  <si>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</si>
  <si>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</si>
  <si>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</si>
  <si>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</si>
  <si>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</si>
  <si>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</si>
  <si>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</si>
  <si>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</si>
  <si>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</si>
  <si>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</si>
  <si>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</si>
  <si>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</si>
  <si>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</si>
  <si>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</si>
  <si>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</si>
  <si>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</si>
  <si>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</si>
  <si>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</si>
  <si>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</si>
  <si>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</si>
  <si>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</si>
  <si>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</si>
  <si>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</si>
  <si>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</si>
  <si>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</si>
  <si>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</si>
  <si>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</si>
  <si>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</si>
  <si>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</si>
  <si>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</si>
  <si>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</si>
  <si>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</si>
  <si>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</si>
  <si>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</si>
  <si>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</si>
  <si>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</si>
  <si>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</si>
  <si>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</si>
  <si>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</si>
  <si>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</si>
  <si>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</si>
  <si>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</si>
  <si>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</si>
  <si>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</si>
  <si>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</si>
  <si>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</si>
  <si>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</si>
  <si>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</si>
  <si>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</si>
  <si>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</si>
  <si>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</si>
  <si>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</si>
  <si>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</si>
  <si>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</si>
  <si>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</si>
  <si>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</si>
  <si>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</si>
  <si>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</si>
  <si>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</si>
  <si>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</si>
  <si>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</si>
  <si>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</si>
  <si>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</si>
  <si>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</si>
  <si>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</si>
  <si>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</si>
  <si>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</si>
  <si>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</si>
  <si>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</si>
  <si>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</si>
  <si>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</si>
  <si>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</si>
  <si>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</si>
  <si>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</si>
  <si>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</si>
  <si>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</si>
  <si>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</si>
  <si>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</si>
  <si>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</si>
  <si>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</si>
  <si>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</si>
  <si>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</si>
  <si>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</si>
  <si>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</si>
  <si>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</si>
  <si>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</si>
  <si>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</si>
  <si>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</si>
  <si>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</si>
  <si>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</si>
  <si>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</si>
  <si>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</si>
  <si>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</si>
  <si>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</si>
  <si>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</si>
  <si>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</si>
  <si>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</si>
  <si>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</si>
  <si>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</si>
  <si>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</si>
  <si>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</si>
  <si>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</si>
  <si>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</si>
  <si>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</si>
  <si>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</si>
  <si>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</si>
  <si>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</si>
  <si>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</si>
  <si>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</si>
  <si>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</si>
  <si>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</si>
  <si>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</si>
  <si>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</si>
  <si>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</si>
  <si>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</si>
  <si>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</si>
  <si>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</si>
  <si>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</si>
  <si>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</si>
  <si>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</si>
  <si>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</si>
  <si>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</si>
  <si>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</si>
  <si>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</si>
  <si>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</si>
  <si>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</si>
  <si>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</si>
  <si>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</si>
  <si>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</si>
  <si>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</si>
  <si>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</si>
  <si>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</si>
  <si>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</si>
  <si>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</si>
  <si>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</si>
  <si>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</si>
  <si>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</si>
  <si>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</si>
  <si>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</si>
  <si>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</si>
  <si>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</si>
  <si>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</si>
  <si>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</si>
  <si>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</si>
  <si>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</si>
  <si>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</si>
  <si>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</si>
  <si>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</si>
  <si>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</si>
  <si>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</si>
  <si>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</si>
  <si>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</si>
  <si>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</si>
  <si>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</si>
  <si>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</si>
  <si>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</si>
  <si>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</si>
  <si>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</si>
  <si>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</si>
  <si>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</si>
  <si>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</si>
  <si>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</si>
  <si>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</si>
  <si>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</si>
  <si>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</si>
  <si>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</si>
  <si>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</si>
  <si>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</si>
  <si>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</si>
  <si>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</si>
  <si>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</si>
  <si>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</si>
  <si>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</si>
  <si>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</si>
  <si>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</si>
  <si>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</si>
  <si>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</si>
  <si>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</si>
  <si>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</si>
  <si>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</si>
  <si>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</si>
  <si>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</si>
  <si>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</si>
  <si>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</si>
  <si>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</si>
  <si>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</si>
  <si>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</si>
  <si>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</si>
  <si>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</si>
  <si>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</si>
  <si>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</si>
  <si>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</si>
  <si>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</si>
  <si>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</si>
  <si>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</si>
  <si>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</si>
  <si>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</si>
  <si>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</si>
  <si>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</si>
  <si>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</si>
  <si>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</si>
  <si>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</si>
  <si>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</si>
  <si>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</si>
  <si>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</si>
  <si>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</si>
  <si>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</si>
  <si>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</si>
  <si>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</si>
  <si>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</si>
  <si>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</si>
  <si>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</si>
  <si>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</si>
  <si>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</si>
  <si>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</si>
  <si>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</si>
  <si>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</si>
  <si>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</si>
  <si>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</si>
  <si>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</si>
  <si>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</si>
  <si>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</si>
  <si>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</si>
  <si>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</si>
  <si>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</si>
  <si>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</si>
  <si>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</si>
  <si>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</si>
  <si>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</si>
  <si>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</si>
  <si>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</si>
  <si>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</si>
  <si>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</si>
  <si>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</si>
  <si>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</si>
  <si>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</si>
  <si>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</si>
  <si>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</si>
  <si>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</si>
  <si>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</si>
  <si>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</si>
  <si>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</si>
  <si>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</si>
  <si>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</si>
  <si>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</si>
  <si>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</si>
  <si>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</si>
  <si>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</si>
  <si>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</si>
  <si>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</si>
  <si>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</si>
  <si>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</si>
  <si>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</si>
  <si>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</si>
  <si>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</si>
  <si>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</si>
  <si>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</si>
  <si>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</si>
  <si>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</si>
  <si>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</si>
  <si>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</si>
  <si>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</si>
  <si>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</si>
  <si>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</si>
  <si>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</si>
  <si>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</si>
  <si>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</si>
  <si>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</si>
  <si>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</si>
  <si>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</si>
  <si>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</si>
  <si>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</si>
  <si>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</si>
  <si>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</si>
  <si>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</si>
  <si>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</si>
  <si>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</si>
  <si>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</si>
  <si>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</si>
  <si>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</si>
  <si>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</si>
  <si>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</si>
  <si>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</si>
  <si>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</si>
  <si>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</si>
  <si>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</si>
  <si>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</si>
  <si>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</si>
  <si>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</si>
  <si>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</si>
  <si>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</si>
  <si>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</si>
  <si>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</si>
  <si>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</si>
  <si>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</si>
  <si>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</si>
  <si>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</si>
  <si>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</si>
  <si>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</si>
  <si>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</si>
  <si>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</si>
  <si>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</si>
  <si>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</si>
  <si>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</si>
  <si>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</si>
  <si>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</si>
  <si>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</si>
  <si>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</si>
  <si>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</si>
  <si>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</si>
  <si>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</si>
  <si>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</si>
  <si>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</si>
  <si>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</si>
  <si>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</si>
  <si>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</si>
  <si>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</si>
  <si>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</si>
  <si>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</si>
  <si>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</si>
  <si>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</si>
  <si>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</si>
  <si>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</si>
  <si>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</si>
  <si>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</si>
  <si>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</si>
  <si>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</si>
  <si>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</si>
  <si>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</si>
  <si>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</si>
  <si>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</si>
  <si>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</si>
  <si>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</si>
  <si>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</si>
  <si>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</si>
  <si>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</si>
  <si>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</si>
  <si>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</si>
  <si>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</si>
  <si>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</si>
  <si>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</si>
  <si>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</si>
  <si>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</si>
  <si>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</si>
  <si>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</si>
  <si>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</si>
  <si>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</si>
  <si>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</si>
  <si>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</si>
  <si>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</si>
  <si>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</si>
  <si>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</si>
  <si>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</si>
  <si>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</si>
  <si>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</si>
  <si>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</si>
  <si>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</si>
  <si>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</si>
  <si>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</si>
  <si>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</si>
  <si>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</si>
  <si>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</si>
  <si>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</si>
  <si>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</si>
  <si>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</si>
  <si>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</si>
  <si>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</si>
  <si>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</si>
  <si>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</si>
  <si>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</si>
  <si>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</si>
  <si>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</si>
  <si>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</si>
  <si>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</si>
  <si>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</si>
  <si>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</si>
  <si>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</si>
  <si>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</si>
  <si>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</si>
  <si>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</si>
  <si>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</si>
  <si>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</si>
  <si>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</si>
  <si>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</si>
  <si>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</si>
  <si>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</si>
  <si>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</si>
  <si>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</si>
  <si>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</si>
  <si>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</si>
  <si>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</si>
  <si>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</si>
  <si>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</si>
  <si>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</si>
  <si>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</si>
  <si>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</si>
  <si>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</si>
  <si>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</si>
  <si>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</si>
  <si>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</si>
  <si>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</si>
  <si>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</si>
  <si>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</si>
  <si>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</si>
  <si>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</si>
  <si>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</si>
  <si>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</si>
  <si>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</si>
  <si>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</si>
  <si>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</si>
  <si>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</si>
  <si>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</si>
  <si>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</si>
  <si>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</si>
  <si>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</si>
  <si>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</si>
  <si>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</si>
  <si>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</si>
  <si>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</si>
  <si>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</si>
  <si>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</si>
  <si>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</si>
  <si>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</si>
  <si>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</si>
  <si>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</si>
  <si>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</si>
  <si>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</si>
  <si>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</si>
  <si>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</si>
  <si>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</si>
  <si>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</si>
  <si>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</si>
  <si>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</si>
  <si>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</si>
  <si>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</si>
  <si>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</si>
  <si>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</si>
  <si>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</si>
  <si>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</si>
  <si>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</si>
  <si>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</si>
  <si>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</si>
  <si>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</si>
  <si>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</si>
  <si>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</si>
  <si>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</si>
  <si>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</si>
  <si>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</si>
  <si>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</si>
  <si>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</si>
  <si>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</si>
  <si>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</si>
  <si>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</si>
  <si>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</si>
  <si>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</si>
  <si>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</si>
  <si>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</si>
  <si>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</si>
  <si>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</si>
  <si>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</si>
  <si>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</si>
  <si>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</si>
  <si>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</si>
  <si>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</si>
  <si>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</si>
  <si>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</si>
  <si>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</si>
  <si>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</si>
  <si>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</si>
  <si>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</si>
  <si>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</si>
  <si>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</si>
  <si>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</si>
  <si>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</si>
  <si>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</si>
  <si>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</si>
  <si>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</si>
  <si>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</si>
  <si>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</si>
  <si>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</si>
  <si>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</si>
  <si>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</si>
  <si>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</si>
  <si>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</si>
  <si>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</si>
  <si>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</si>
  <si>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</si>
  <si>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</si>
  <si>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</si>
  <si>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</si>
  <si>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</si>
  <si>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</si>
  <si>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</si>
  <si>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</si>
  <si>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</si>
  <si>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</si>
  <si>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</si>
  <si>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</si>
  <si>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</si>
  <si>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</si>
  <si>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</si>
  <si>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</si>
  <si>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</si>
  <si>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</si>
  <si>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</si>
  <si>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</si>
  <si>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</si>
  <si>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</si>
  <si>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</si>
  <si>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</si>
  <si>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</si>
  <si>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</si>
  <si>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</si>
  <si>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</si>
  <si>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</si>
  <si>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</si>
  <si>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</si>
  <si>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</si>
  <si>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</si>
  <si>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</si>
  <si>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</si>
  <si>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</si>
  <si>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</si>
  <si>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</si>
  <si>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</si>
  <si>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</si>
  <si>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</si>
  <si>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</si>
  <si>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</si>
  <si>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</si>
  <si>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</si>
  <si>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</si>
  <si>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</si>
  <si>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</si>
  <si>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</si>
  <si>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</si>
  <si>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</si>
  <si>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</si>
  <si>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</si>
  <si>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</si>
  <si>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</si>
  <si>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</si>
  <si>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</si>
  <si>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</si>
  <si>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</si>
  <si>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</si>
  <si>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</si>
  <si>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</si>
  <si>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</si>
  <si>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</si>
  <si>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</si>
  <si>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</si>
  <si>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</si>
  <si>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</si>
  <si>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</si>
  <si>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</si>
  <si>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</si>
  <si>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</si>
  <si>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</si>
  <si>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</si>
  <si>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</si>
  <si>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</si>
  <si>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</si>
  <si>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</si>
  <si>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</si>
  <si>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</si>
  <si>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</si>
  <si>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</si>
  <si>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</si>
  <si>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</si>
  <si>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</si>
  <si>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</si>
  <si>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</si>
  <si>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</si>
  <si>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</si>
  <si>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</si>
  <si>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</si>
  <si>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</si>
  <si>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</si>
  <si>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</si>
  <si>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</si>
  <si>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</si>
  <si>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</si>
  <si>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</si>
  <si>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</si>
  <si>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</si>
  <si>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</si>
  <si>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</si>
  <si>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</si>
  <si>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</si>
  <si>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</si>
  <si>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</si>
  <si>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</si>
  <si>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</si>
  <si>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</si>
  <si>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</si>
  <si>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</si>
  <si>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</si>
  <si>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</si>
  <si>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</si>
  <si>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</si>
  <si>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</si>
  <si>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</si>
  <si>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</si>
  <si>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</si>
  <si>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</si>
  <si>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</si>
  <si>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</si>
  <si>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</si>
  <si>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</si>
  <si>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</si>
  <si>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</si>
  <si>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</si>
  <si>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</si>
  <si>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</si>
  <si>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</si>
  <si>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</si>
  <si>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</si>
  <si>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</si>
  <si>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</si>
  <si>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</si>
  <si>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</si>
  <si>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</si>
  <si>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</si>
  <si>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</si>
  <si>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</si>
  <si>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</si>
  <si>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</si>
  <si>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</si>
  <si>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</si>
  <si>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</si>
  <si>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</si>
  <si>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</si>
  <si>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</si>
  <si>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</si>
  <si>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</si>
  <si>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</si>
  <si>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</si>
  <si>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</si>
  <si>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</si>
  <si>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</si>
  <si>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</si>
  <si>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</si>
  <si>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</si>
  <si>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</si>
  <si>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</si>
  <si>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</si>
  <si>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</si>
  <si>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</si>
  <si>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</si>
  <si>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</si>
  <si>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</si>
  <si>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</si>
  <si>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</si>
  <si>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</si>
  <si>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</si>
  <si>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</si>
  <si>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</si>
  <si>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</si>
  <si>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</si>
  <si>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</si>
  <si>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</si>
  <si>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</si>
  <si>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</si>
  <si>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</si>
  <si>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</si>
  <si>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</si>
  <si>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</si>
  <si>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</si>
  <si>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</si>
  <si>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</si>
  <si>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</si>
  <si>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</si>
  <si>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</si>
  <si>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</si>
  <si>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</si>
  <si>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</si>
  <si>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</si>
  <si>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</si>
  <si>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</si>
  <si>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</si>
  <si>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</si>
  <si>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</si>
  <si>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</si>
  <si>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</si>
  <si>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</si>
  <si>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</si>
  <si>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</si>
  <si>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</si>
  <si>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</si>
  <si>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</si>
  <si>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</si>
  <si>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</si>
  <si>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</si>
  <si>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</si>
  <si>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</si>
  <si>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</si>
  <si>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</si>
  <si>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</si>
  <si>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</si>
  <si>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</si>
  <si>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</si>
  <si>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</si>
  <si>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</si>
  <si>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</si>
  <si>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</si>
  <si>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</si>
  <si>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</si>
  <si>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</si>
  <si>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</si>
  <si>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</si>
  <si>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</si>
  <si>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</si>
  <si>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</si>
  <si>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</si>
  <si>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</si>
  <si>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</si>
  <si>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</si>
  <si>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</si>
  <si>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</si>
  <si>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</si>
  <si>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</si>
  <si>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</si>
  <si>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</si>
  <si>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</si>
  <si>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</si>
  <si>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</si>
  <si>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</si>
  <si>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</si>
  <si>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</si>
  <si>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</si>
  <si>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</si>
  <si>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</si>
  <si>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</si>
  <si>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</si>
  <si>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</si>
  <si>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</si>
  <si>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</si>
  <si>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</si>
  <si>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</si>
  <si>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</si>
  <si>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</si>
  <si>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</si>
  <si>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</si>
  <si>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</si>
  <si>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</si>
  <si>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</si>
  <si>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</si>
  <si>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</si>
  <si>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</si>
  <si>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</si>
  <si>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</si>
  <si>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</si>
  <si>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</si>
  <si>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</si>
  <si>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</si>
  <si>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</si>
  <si>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</si>
  <si>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</si>
  <si>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</si>
  <si>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</si>
  <si>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</si>
  <si>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</si>
  <si>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</si>
  <si>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</si>
  <si>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</si>
  <si>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</si>
  <si>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</si>
  <si>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</si>
  <si>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</si>
  <si>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</si>
  <si>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</si>
  <si>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</si>
  <si>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</si>
  <si>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</si>
  <si>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</si>
  <si>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</si>
  <si>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</si>
  <si>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</si>
  <si>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</si>
  <si>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</si>
  <si>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</si>
  <si>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</si>
  <si>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</si>
  <si>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</si>
  <si>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</si>
  <si>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</si>
  <si>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</si>
  <si>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</si>
  <si>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</si>
  <si>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</si>
  <si>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</si>
  <si>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</si>
  <si>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</si>
  <si>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</si>
  <si>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</si>
  <si>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</si>
  <si>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</si>
  <si>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</si>
  <si>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</si>
  <si>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</si>
  <si>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</si>
  <si>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</si>
  <si>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</si>
  <si>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</si>
  <si>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</si>
  <si>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</si>
  <si>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</si>
  <si>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</si>
  <si>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</si>
  <si>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</si>
  <si>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</si>
  <si>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</si>
  <si>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</si>
  <si>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</si>
  <si>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</si>
  <si>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</si>
  <si>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</si>
  <si>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</si>
  <si>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</si>
  <si>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</si>
  <si>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</si>
  <si>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</si>
  <si>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</si>
  <si>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</si>
  <si>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</si>
  <si>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</si>
  <si>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</si>
  <si>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</si>
  <si>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</si>
  <si>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</si>
  <si>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</si>
  <si>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</si>
  <si>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</si>
  <si>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</si>
  <si>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</si>
  <si>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</si>
  <si>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</si>
  <si>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</si>
  <si>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</si>
  <si>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</si>
  <si>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</si>
  <si>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</si>
  <si>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</si>
  <si>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</si>
  <si>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</si>
  <si>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</si>
  <si>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</si>
  <si>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</si>
  <si>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</si>
  <si>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</si>
  <si>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</si>
  <si>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</si>
  <si>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</si>
  <si>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</si>
  <si>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</si>
  <si>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</si>
  <si>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</si>
  <si>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</si>
  <si>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</si>
  <si>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</si>
  <si>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</si>
  <si>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</si>
  <si>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</si>
  <si>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</si>
  <si>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</si>
  <si>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</si>
  <si>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</si>
  <si>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</si>
  <si>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</si>
  <si>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</si>
  <si>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</si>
  <si>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</si>
  <si>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</si>
  <si>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</si>
  <si>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</si>
  <si>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</si>
  <si>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</si>
  <si>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</si>
  <si>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</si>
  <si>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</si>
  <si>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</si>
  <si>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</si>
  <si>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</si>
  <si>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</si>
  <si>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</si>
  <si>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</si>
  <si>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</si>
  <si>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</si>
  <si>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</si>
  <si>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</si>
  <si>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</si>
  <si>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</si>
  <si>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</si>
  <si>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</si>
  <si>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</si>
  <si>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</si>
  <si>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</si>
  <si>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</si>
  <si>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</si>
  <si>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</si>
  <si>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</si>
  <si>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</si>
  <si>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</si>
  <si>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</si>
  <si>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</si>
  <si>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</si>
  <si>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</si>
  <si>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</si>
  <si>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</si>
  <si>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</si>
  <si>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</si>
  <si>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</si>
  <si>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</si>
  <si>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</si>
  <si>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</si>
  <si>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</si>
  <si>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</si>
  <si>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</si>
  <si>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</si>
  <si>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</si>
  <si>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</si>
  <si>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</si>
  <si>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</si>
  <si>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</si>
  <si>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</si>
  <si>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</si>
  <si>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</si>
  <si>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</si>
  <si>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</si>
  <si>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</si>
  <si>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</si>
  <si>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</si>
  <si>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</si>
  <si>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</si>
  <si>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</si>
  <si>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</si>
  <si>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</si>
  <si>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</si>
  <si>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</si>
  <si>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</si>
  <si>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</si>
  <si>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</si>
  <si>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</si>
  <si>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</si>
  <si>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</si>
  <si>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</si>
  <si>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</si>
  <si>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</si>
  <si>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</si>
  <si>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</si>
  <si>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</si>
  <si>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</si>
  <si>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</si>
  <si>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</si>
  <si>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</si>
  <si>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</si>
  <si>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</si>
  <si>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</si>
  <si>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</si>
  <si>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</si>
  <si>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</si>
  <si>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</si>
  <si>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</si>
  <si>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</si>
  <si>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</si>
  <si>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</si>
  <si>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</si>
  <si>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</si>
  <si>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</si>
  <si>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</si>
  <si>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</si>
  <si>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</si>
  <si>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</si>
  <si>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</si>
  <si>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</si>
  <si>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</si>
  <si>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</si>
  <si>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</si>
  <si>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</si>
  <si>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</si>
  <si>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</si>
  <si>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</si>
  <si>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</si>
  <si>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</si>
  <si>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</si>
  <si>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</si>
  <si>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</si>
  <si>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</si>
  <si>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</si>
  <si>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</si>
  <si>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</si>
  <si>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</si>
  <si>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</si>
  <si>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</si>
  <si>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</si>
  <si>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</si>
  <si>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</si>
  <si>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</si>
  <si>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</si>
  <si>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</si>
  <si>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</si>
  <si>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</si>
  <si>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</si>
  <si>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</si>
  <si>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</si>
  <si>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</si>
  <si>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</si>
  <si>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</si>
  <si>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</si>
  <si>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</si>
  <si>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</si>
  <si>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</si>
  <si>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</si>
  <si>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</si>
  <si>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</si>
  <si>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</si>
  <si>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</si>
  <si>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</si>
  <si>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</si>
  <si>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</si>
  <si>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</si>
  <si>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</si>
  <si>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</si>
  <si>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</si>
  <si>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</si>
  <si>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</si>
  <si>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</si>
  <si>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</si>
  <si>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</si>
  <si>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</si>
  <si>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</si>
  <si>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</si>
  <si>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</si>
  <si>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</si>
  <si>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</si>
  <si>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</si>
  <si>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</si>
  <si>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</si>
  <si>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</si>
  <si>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</si>
  <si>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</si>
  <si>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</si>
  <si>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</si>
  <si>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</si>
  <si>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</si>
  <si>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</si>
  <si>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</si>
  <si>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</si>
  <si>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</si>
  <si>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</si>
  <si>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</si>
  <si>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</si>
  <si>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</si>
  <si>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</si>
  <si>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</si>
  <si>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</si>
  <si>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</si>
  <si>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</si>
  <si>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</si>
  <si>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</si>
  <si>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</si>
  <si>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</si>
  <si>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</si>
  <si>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</si>
  <si>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</si>
  <si>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</si>
  <si>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</si>
  <si>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</si>
  <si>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</si>
  <si>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</si>
  <si>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</si>
  <si>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</si>
  <si>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</si>
  <si>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</si>
  <si>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</si>
  <si>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</si>
  <si>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</si>
  <si>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</si>
  <si>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</si>
  <si>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</si>
  <si>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</si>
  <si>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</si>
  <si>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</si>
  <si>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</si>
  <si>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</si>
  <si>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</si>
  <si>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</si>
  <si>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</si>
  <si>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</si>
  <si>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</si>
  <si>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</si>
  <si>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</si>
  <si>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</si>
  <si>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</si>
  <si>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</si>
  <si>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</si>
  <si>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</si>
  <si>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</si>
  <si>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</si>
  <si>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</si>
  <si>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</si>
  <si>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</si>
  <si>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</si>
  <si>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</si>
  <si>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</si>
  <si>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</si>
  <si>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</si>
  <si>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</si>
  <si>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</si>
  <si>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</si>
  <si>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</si>
  <si>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</si>
  <si>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</si>
  <si>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</si>
  <si>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</si>
  <si>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</si>
  <si>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</si>
  <si>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</si>
  <si>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</si>
  <si>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</si>
  <si>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</si>
  <si>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</si>
  <si>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</si>
  <si>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</si>
  <si>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</si>
  <si>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</si>
  <si>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</si>
  <si>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</si>
  <si>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</si>
  <si>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</si>
  <si>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</si>
  <si>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</si>
  <si>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</si>
  <si>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</si>
  <si>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</si>
  <si>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</si>
  <si>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</si>
  <si>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</si>
  <si>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</si>
  <si>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</si>
  <si>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</si>
  <si>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</si>
  <si>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</si>
  <si>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</si>
  <si>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</si>
  <si>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</si>
  <si>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</si>
  <si>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</si>
  <si>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</si>
  <si>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</si>
  <si>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</si>
  <si>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</si>
  <si>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</si>
  <si>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</si>
  <si>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</si>
  <si>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</si>
  <si>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</si>
  <si>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</si>
  <si>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</si>
  <si>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</si>
  <si>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</si>
  <si>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</si>
  <si>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</si>
  <si>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</si>
  <si>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</si>
  <si>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</si>
  <si>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</si>
  <si>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</si>
  <si>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</si>
  <si>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</si>
  <si>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</si>
  <si>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</si>
  <si>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</si>
  <si>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</si>
  <si>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</si>
  <si>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</si>
  <si>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</si>
  <si>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</si>
  <si>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</si>
  <si>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</si>
  <si>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</si>
  <si>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</si>
  <si>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</si>
  <si>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</si>
  <si>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</si>
  <si>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</si>
  <si>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</si>
  <si>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</si>
  <si>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</si>
  <si>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</si>
  <si>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</si>
  <si>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</si>
  <si>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</si>
  <si>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</si>
  <si>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</si>
  <si>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</si>
  <si>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</si>
  <si>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</si>
  <si>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</si>
  <si>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</si>
  <si>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</si>
  <si>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</si>
  <si>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</si>
  <si>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</si>
  <si>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</si>
  <si>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</si>
  <si>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</si>
  <si>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</si>
  <si>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</si>
  <si>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</si>
  <si>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</si>
  <si>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</si>
  <si>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</si>
  <si>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</si>
  <si>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</si>
  <si>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</si>
  <si>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</si>
  <si>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</si>
  <si>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</si>
  <si>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</si>
  <si>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</si>
  <si>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</si>
  <si>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</si>
  <si>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</si>
  <si>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</si>
  <si>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</si>
  <si>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</si>
  <si>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</si>
  <si>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</si>
  <si>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</si>
  <si>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</si>
  <si>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</si>
  <si>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</si>
  <si>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</si>
  <si>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</si>
  <si>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</si>
  <si>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</si>
  <si>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</si>
  <si>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</si>
  <si>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</si>
  <si>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</si>
  <si>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</si>
  <si>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</si>
  <si>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</si>
  <si>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</si>
  <si>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</si>
  <si>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</si>
  <si>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</si>
  <si>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</si>
  <si>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</si>
  <si>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</si>
  <si>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</si>
  <si>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</si>
  <si>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</si>
  <si>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</si>
  <si>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</si>
  <si>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</si>
  <si>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</si>
  <si>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</si>
  <si>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</si>
  <si>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</si>
  <si>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</si>
  <si>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</si>
  <si>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</si>
  <si>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</si>
  <si>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</si>
  <si>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</si>
  <si>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</si>
  <si>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</si>
  <si>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</si>
  <si>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</si>
  <si>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</si>
  <si>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</si>
  <si>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</si>
  <si>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</si>
  <si>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</si>
  <si>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</si>
  <si>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</si>
  <si>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</si>
  <si>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</si>
  <si>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</si>
  <si>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</si>
  <si>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</si>
  <si>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</si>
  <si>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</si>
  <si>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</si>
  <si>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</si>
  <si>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</si>
  <si>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</si>
  <si>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</si>
  <si>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</si>
  <si>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</si>
  <si>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</si>
  <si>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</si>
  <si>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</si>
  <si>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</si>
  <si>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</si>
  <si>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</si>
  <si>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</si>
  <si>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</si>
  <si>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</si>
  <si>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</si>
  <si>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</si>
  <si>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</si>
  <si>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</si>
  <si>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</si>
  <si>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</si>
  <si>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</si>
  <si>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</si>
  <si>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</si>
  <si>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</si>
  <si>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</si>
  <si>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</si>
  <si>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</si>
  <si>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</si>
  <si>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</si>
  <si>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</si>
  <si>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</si>
  <si>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</si>
  <si>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</si>
  <si>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</si>
  <si>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</si>
  <si>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</si>
  <si>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</si>
  <si>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</si>
  <si>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</si>
  <si>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</si>
  <si>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</si>
  <si>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</si>
  <si>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</si>
  <si>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</si>
  <si>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</si>
  <si>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</si>
  <si>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</si>
  <si>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</si>
  <si>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</si>
  <si>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</si>
  <si>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</si>
  <si>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</si>
  <si>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</si>
  <si>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</si>
  <si>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</si>
  <si>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</si>
  <si>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</si>
  <si>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</si>
  <si>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</si>
  <si>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</si>
  <si>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</si>
  <si>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</si>
  <si>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</si>
  <si>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</si>
  <si>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</si>
  <si>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</si>
  <si>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</si>
  <si>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</si>
  <si>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</si>
  <si>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</si>
  <si>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</si>
  <si>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</si>
  <si>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</si>
  <si>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</si>
  <si>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</si>
  <si>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</si>
  <si>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</si>
  <si>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</si>
  <si>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</si>
  <si>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</si>
  <si>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</si>
  <si>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</si>
  <si>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</si>
  <si>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</si>
  <si>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</si>
  <si>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</si>
  <si>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</si>
  <si>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</si>
  <si>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</si>
  <si>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</si>
  <si>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</si>
  <si>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</si>
  <si>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</si>
  <si>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</si>
  <si>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</si>
  <si>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</si>
  <si>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</si>
  <si>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</si>
  <si>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</si>
  <si>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</si>
  <si>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</si>
  <si>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</si>
  <si>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</si>
  <si>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</si>
  <si>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</si>
  <si>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</si>
  <si>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</si>
  <si>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</si>
  <si>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</si>
  <si>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</si>
  <si>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</si>
  <si>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</si>
  <si>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</si>
  <si>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</si>
  <si>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</si>
  <si>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</si>
  <si>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</si>
  <si>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</si>
  <si>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</si>
  <si>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</si>
  <si>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</si>
  <si>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</si>
  <si>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</si>
  <si>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</si>
  <si>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</si>
  <si>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</si>
  <si>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</si>
  <si>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</si>
  <si>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</si>
  <si>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</si>
  <si>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</si>
  <si>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</si>
  <si>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</si>
  <si>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</si>
  <si>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</si>
  <si>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</si>
  <si>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</si>
  <si>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</si>
  <si>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</si>
  <si>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</si>
  <si>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</si>
  <si>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</si>
  <si>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</si>
  <si>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</si>
  <si>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</si>
  <si>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</si>
  <si>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</si>
  <si>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</si>
  <si>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</si>
  <si>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</si>
  <si>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</si>
  <si>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</si>
  <si>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</si>
  <si>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</si>
  <si>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</si>
  <si>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</si>
  <si>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</si>
  <si>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</si>
  <si>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</si>
  <si>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</si>
  <si>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</si>
  <si>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</si>
  <si>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</si>
  <si>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</si>
  <si>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</si>
  <si>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</si>
  <si>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</si>
  <si>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</si>
  <si>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</si>
  <si>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</si>
  <si>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</si>
  <si>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</si>
  <si>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</si>
  <si>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</si>
  <si>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</si>
  <si>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</si>
  <si>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</si>
  <si>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</si>
  <si>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</si>
  <si>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</si>
  <si>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</si>
  <si>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</si>
  <si>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</si>
  <si>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</si>
  <si>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</si>
  <si>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</si>
  <si>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</si>
  <si>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</si>
  <si>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</si>
  <si>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</si>
  <si>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</si>
  <si>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</si>
  <si>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</si>
  <si>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</si>
  <si>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</si>
  <si>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</si>
  <si>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</si>
  <si>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</si>
  <si>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</si>
  <si>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</si>
  <si>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</si>
  <si>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</si>
  <si>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</si>
  <si>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</si>
  <si>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</si>
  <si>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</si>
  <si>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</si>
  <si>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</si>
  <si>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</si>
  <si>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</si>
  <si>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</si>
  <si>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</si>
  <si>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</si>
  <si>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</si>
  <si>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</si>
  <si>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</si>
  <si>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</si>
  <si>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</si>
  <si>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</si>
  <si>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</si>
  <si>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</si>
  <si>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</si>
  <si>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</si>
  <si>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</si>
  <si>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</si>
  <si>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</si>
  <si>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</si>
  <si>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</si>
  <si>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</si>
  <si>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</si>
  <si>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</si>
  <si>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</si>
  <si>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</si>
  <si>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</si>
  <si>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</si>
  <si>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</si>
  <si>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</si>
  <si>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</si>
  <si>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</si>
  <si>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</si>
  <si>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</si>
  <si>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</si>
  <si>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</si>
  <si>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</si>
  <si>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</si>
  <si>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</si>
  <si>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</si>
  <si>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</si>
  <si>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</si>
  <si>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</si>
  <si>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</si>
  <si>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</si>
  <si>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</si>
  <si>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</si>
  <si>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</si>
  <si>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</si>
  <si>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</si>
  <si>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</si>
  <si>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</si>
  <si>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</si>
  <si>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</si>
  <si>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</si>
  <si>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</si>
  <si>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</si>
  <si>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</si>
  <si>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</si>
  <si>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</si>
  <si>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</si>
  <si>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</si>
  <si>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</si>
  <si>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</si>
  <si>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</si>
  <si>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</si>
  <si>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</si>
  <si>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</si>
  <si>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</si>
  <si>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</si>
  <si>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</si>
  <si>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</si>
  <si>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</si>
  <si>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</si>
  <si>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</si>
  <si>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</si>
  <si>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</si>
  <si>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</si>
  <si>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</si>
  <si>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</si>
  <si>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</si>
  <si>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</si>
  <si>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</si>
  <si>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</si>
  <si>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</si>
  <si>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</si>
  <si>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</si>
  <si>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</si>
  <si>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</si>
  <si>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</si>
  <si>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</si>
  <si>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</si>
  <si>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</si>
  <si>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</si>
  <si>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</si>
  <si>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</si>
  <si>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</si>
  <si>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</si>
  <si>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</si>
  <si>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</si>
  <si>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</si>
  <si>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</si>
  <si>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</si>
  <si>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</si>
  <si>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</si>
  <si>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</si>
  <si>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</si>
  <si>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</si>
  <si>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</si>
  <si>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</si>
  <si>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</si>
  <si>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</si>
  <si>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</si>
  <si>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</si>
  <si>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</si>
  <si>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</si>
  <si>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</si>
  <si>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</si>
  <si>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</si>
  <si>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</si>
  <si>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</si>
  <si>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</si>
  <si>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</si>
  <si>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</si>
  <si>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</si>
  <si>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</si>
  <si>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</si>
  <si>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</si>
  <si>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</si>
  <si>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</si>
  <si>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</si>
  <si>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</si>
  <si>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</si>
  <si>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</si>
  <si>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</si>
  <si>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</si>
  <si>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</si>
  <si>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</si>
  <si>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</si>
  <si>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</si>
  <si>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</si>
  <si>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</si>
  <si>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</si>
  <si>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</si>
  <si>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</si>
  <si>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</si>
  <si>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</si>
  <si>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</si>
  <si>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</si>
  <si>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</si>
  <si>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</si>
  <si>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</si>
  <si>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</si>
  <si>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</si>
  <si>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</si>
  <si>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</si>
  <si>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</si>
  <si>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</si>
  <si>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</si>
  <si>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</si>
  <si>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</si>
  <si>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</si>
  <si>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</si>
  <si>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</si>
  <si>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</si>
  <si>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</si>
  <si>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</si>
  <si>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</si>
  <si>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</si>
  <si>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</si>
  <si>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</si>
  <si>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</si>
  <si>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</si>
  <si>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</si>
  <si>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</si>
  <si>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</si>
  <si>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</si>
  <si>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</si>
  <si>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</si>
  <si>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</si>
  <si>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</si>
  <si>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</si>
  <si>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</si>
  <si>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</si>
  <si>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</si>
  <si>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</si>
  <si>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</si>
  <si>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</si>
  <si>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</si>
  <si>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</si>
  <si>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</si>
  <si>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</si>
  <si>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</si>
  <si>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</si>
  <si>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</si>
  <si>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</si>
  <si>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</si>
  <si>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</si>
  <si>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</si>
  <si>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</si>
  <si>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</si>
  <si>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</si>
  <si>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</si>
  <si>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</si>
  <si>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</si>
  <si>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</si>
  <si>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</si>
  <si>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</si>
  <si>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</si>
  <si>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</si>
  <si>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</si>
  <si>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</si>
  <si>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</si>
  <si>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</si>
  <si>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</si>
  <si>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</si>
  <si>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</si>
  <si>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</si>
  <si>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</si>
  <si>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</si>
  <si>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</si>
  <si>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</si>
  <si>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</si>
  <si>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</si>
  <si>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</si>
  <si>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</si>
  <si>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</si>
  <si>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</si>
  <si>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</si>
  <si>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</si>
  <si>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</si>
  <si>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</si>
  <si>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</si>
  <si>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</si>
  <si>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</si>
  <si>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</si>
  <si>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</si>
  <si>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</si>
  <si>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</si>
  <si>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</si>
  <si>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</si>
  <si>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</si>
  <si>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</si>
  <si>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</si>
  <si>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</si>
  <si>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</si>
  <si>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</si>
  <si>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</si>
  <si>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</si>
  <si>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</si>
  <si>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</si>
  <si>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</si>
  <si>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</si>
  <si>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</si>
  <si>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</si>
  <si>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</si>
  <si>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</si>
  <si>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</si>
  <si>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</si>
  <si>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</si>
  <si>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</si>
  <si>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</si>
  <si>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</si>
  <si>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</si>
  <si>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</si>
  <si>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</si>
  <si>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</si>
  <si>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</si>
  <si>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</si>
  <si>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</si>
  <si>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</si>
  <si>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</si>
  <si>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</si>
  <si>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</si>
  <si>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</si>
  <si>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</si>
  <si>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</si>
  <si>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</si>
  <si>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</si>
  <si>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</si>
  <si>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</si>
  <si>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</si>
  <si>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</si>
  <si>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</si>
  <si>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</si>
  <si>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</si>
  <si>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</si>
  <si>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</si>
  <si>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</si>
  <si>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</si>
  <si>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</si>
  <si>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</si>
  <si>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</si>
  <si>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</si>
  <si>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</si>
  <si>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</si>
  <si>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</si>
  <si>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</si>
  <si>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</si>
  <si>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</si>
  <si>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</si>
  <si>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</si>
  <si>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</si>
  <si>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</si>
  <si>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</si>
  <si>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</si>
  <si>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</si>
  <si>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</si>
  <si>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</si>
  <si>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</si>
  <si>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</si>
  <si>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</si>
  <si>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</si>
  <si>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</si>
  <si>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</si>
  <si>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</si>
  <si>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</si>
  <si>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</si>
  <si>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</si>
  <si>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</si>
  <si>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</si>
  <si>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</si>
  <si>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</si>
  <si>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</si>
  <si>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</si>
  <si>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</si>
  <si>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</si>
  <si>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</si>
  <si>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</si>
  <si>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</si>
  <si>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</si>
  <si>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</si>
  <si>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</si>
  <si>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</si>
  <si>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</si>
  <si>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</si>
  <si>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</si>
  <si>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</si>
  <si>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</si>
  <si>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</si>
  <si>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</si>
  <si>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</si>
  <si>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</si>
  <si>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</si>
  <si>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</si>
  <si>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</si>
  <si>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</si>
  <si>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</si>
  <si>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</si>
  <si>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</si>
  <si>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</si>
  <si>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</si>
  <si>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</si>
  <si>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</si>
  <si>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</si>
  <si>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</si>
  <si>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</si>
  <si>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</si>
  <si>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</si>
  <si>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</si>
  <si>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</si>
  <si>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</si>
  <si>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</si>
  <si>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</si>
  <si>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</si>
  <si>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</si>
  <si>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</si>
  <si>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</si>
  <si>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</si>
  <si>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</si>
  <si>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</si>
  <si>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</si>
  <si>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</si>
  <si>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</si>
  <si>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</si>
  <si>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</si>
  <si>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</si>
  <si>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</si>
  <si>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</si>
  <si>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</si>
  <si>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</si>
  <si>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</si>
  <si>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</si>
  <si>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</si>
  <si>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</si>
  <si>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</si>
  <si>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</si>
  <si>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</si>
  <si>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</si>
  <si>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</si>
  <si>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</si>
  <si>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</si>
  <si>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</si>
  <si>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</si>
  <si>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</si>
  <si>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</si>
  <si>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</si>
  <si>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</si>
  <si>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</si>
  <si>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</si>
  <si>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</si>
  <si>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</si>
  <si>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</si>
  <si>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</si>
  <si>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</si>
  <si>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</si>
  <si>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</si>
  <si>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</si>
  <si>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</si>
  <si>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</si>
  <si>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</si>
  <si>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</si>
  <si>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</si>
  <si>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</si>
  <si>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</si>
  <si>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</si>
  <si>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</si>
  <si>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</si>
  <si>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</si>
  <si>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</si>
  <si>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</si>
  <si>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</si>
  <si>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</si>
  <si>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</si>
  <si>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</si>
  <si>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</si>
  <si>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</si>
  <si>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</si>
  <si>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</si>
  <si>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</si>
  <si>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</si>
  <si>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</si>
  <si>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</si>
  <si>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</si>
  <si>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</si>
  <si>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</si>
  <si>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</si>
  <si>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</si>
  <si>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</si>
  <si>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</si>
  <si>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</si>
  <si>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</si>
  <si>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</si>
  <si>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</si>
  <si>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</si>
  <si>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</si>
  <si>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</si>
  <si>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</si>
  <si>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</si>
  <si>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</si>
  <si>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</si>
  <si>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</si>
  <si>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</si>
  <si>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</si>
  <si>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</si>
  <si>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</si>
  <si>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</si>
  <si>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</si>
  <si>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</si>
  <si>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</si>
  <si>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</si>
  <si>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</si>
  <si>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</si>
  <si>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</si>
  <si>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</si>
  <si>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</si>
  <si>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</si>
  <si>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</si>
  <si>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</si>
  <si>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</si>
  <si>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</si>
  <si>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</si>
  <si>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</si>
  <si>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</si>
  <si>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</si>
  <si>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</si>
  <si>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</si>
  <si>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</si>
  <si>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</si>
  <si>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</si>
  <si>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</si>
  <si>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</si>
  <si>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</si>
  <si>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</si>
  <si>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</si>
  <si>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</si>
  <si>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</si>
  <si>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</si>
  <si>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</si>
  <si>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</si>
  <si>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</si>
  <si>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</si>
  <si>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</si>
  <si>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</si>
  <si>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</si>
  <si>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</si>
  <si>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</si>
  <si>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</si>
  <si>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</si>
  <si>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</si>
  <si>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</si>
  <si>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</si>
  <si>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</si>
  <si>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</si>
  <si>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</si>
  <si>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</si>
  <si>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</si>
  <si>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</si>
  <si>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</si>
  <si>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</si>
  <si>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</si>
  <si>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</si>
  <si>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</si>
  <si>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</si>
  <si>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</si>
  <si>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</si>
  <si>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</si>
  <si>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</si>
  <si>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</si>
  <si>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</si>
  <si>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</si>
  <si>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</si>
  <si>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</si>
  <si>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</si>
  <si>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</si>
  <si>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</si>
  <si>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</si>
  <si>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</si>
  <si>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</si>
  <si>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</si>
  <si>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</si>
  <si>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</si>
  <si>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</si>
  <si>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</si>
  <si>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</si>
  <si>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</si>
  <si>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</si>
  <si>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</si>
  <si>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</si>
  <si>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</si>
  <si>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</si>
  <si>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</si>
  <si>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</si>
  <si>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</si>
  <si>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</si>
  <si>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</si>
  <si>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</si>
  <si>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</si>
  <si>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</si>
  <si>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</si>
  <si>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</si>
  <si>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</si>
  <si>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</si>
  <si>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</si>
  <si>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</si>
  <si>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</si>
  <si>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</si>
  <si>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</si>
  <si>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</si>
  <si>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</si>
  <si>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</si>
  <si>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</si>
  <si>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</si>
  <si>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</si>
  <si>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</si>
  <si>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</si>
  <si>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</si>
  <si>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</si>
  <si>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</si>
  <si>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</si>
  <si>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</si>
  <si>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</si>
  <si>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</si>
  <si>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</si>
  <si>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</si>
  <si>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</si>
  <si>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</si>
  <si>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</si>
  <si>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</si>
  <si>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</si>
  <si>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</si>
  <si>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</si>
  <si>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</si>
  <si>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</si>
  <si>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</si>
  <si>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</si>
  <si>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</si>
  <si>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</si>
  <si>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</si>
  <si>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</si>
  <si>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</si>
  <si>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</si>
  <si>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</si>
  <si>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</si>
  <si>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</si>
  <si>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</si>
  <si>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</si>
  <si>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</si>
  <si>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</si>
  <si>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</si>
  <si>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</si>
  <si>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</si>
  <si>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</si>
  <si>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</si>
  <si>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</si>
  <si>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</si>
  <si>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</si>
  <si>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</si>
  <si>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</si>
  <si>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</si>
  <si>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</si>
  <si>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</si>
  <si>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</si>
  <si>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</si>
  <si>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</si>
  <si>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</si>
  <si>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</si>
  <si>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</si>
  <si>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</si>
  <si>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</si>
  <si>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</si>
  <si>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</si>
  <si>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</si>
  <si>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</si>
  <si>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</si>
  <si>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</si>
  <si>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</si>
  <si>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</si>
  <si>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</si>
  <si>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</si>
  <si>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</si>
  <si>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</si>
  <si>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</si>
  <si>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</si>
  <si>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</si>
  <si>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</si>
  <si>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</si>
  <si>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</si>
  <si>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</si>
  <si>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</si>
  <si>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</si>
  <si>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</si>
  <si>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</si>
  <si>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</si>
  <si>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</si>
  <si>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</si>
  <si>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</si>
  <si>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</si>
  <si>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</si>
  <si>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</si>
  <si>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</si>
  <si>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</si>
  <si>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</si>
  <si>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</si>
  <si>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</si>
  <si>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</si>
  <si>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</si>
  <si>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</si>
  <si>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</si>
  <si>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</si>
  <si>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</si>
  <si>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</si>
  <si>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</si>
  <si>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</si>
  <si>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</si>
  <si>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</si>
  <si>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</si>
  <si>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</si>
  <si>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</si>
  <si>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</si>
  <si>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</si>
  <si>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</si>
  <si>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</si>
  <si>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</si>
  <si>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</si>
  <si>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</si>
  <si>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</si>
  <si>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</si>
  <si>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</si>
  <si>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</si>
  <si>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</si>
  <si>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</si>
  <si>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</si>
  <si>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</si>
  <si>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</si>
  <si>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</si>
  <si>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</si>
  <si>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</si>
  <si>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</si>
  <si>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</si>
  <si>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</si>
  <si>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</si>
  <si>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</si>
  <si>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</si>
  <si>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</si>
  <si>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</si>
  <si>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</si>
  <si>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</si>
  <si>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</si>
  <si>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</si>
  <si>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</si>
  <si>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</si>
  <si>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</si>
  <si>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</si>
  <si>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</si>
  <si>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</si>
  <si>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</si>
  <si>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</si>
  <si>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</si>
  <si>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</si>
  <si>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</si>
  <si>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</si>
  <si>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</si>
  <si>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</si>
  <si>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</si>
  <si>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</si>
  <si>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</si>
  <si>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</si>
  <si>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</si>
  <si>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</si>
  <si>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</si>
  <si>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</si>
  <si>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</si>
  <si>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</si>
  <si>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</si>
  <si>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</si>
  <si>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</si>
  <si>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</si>
  <si>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</si>
  <si>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</si>
  <si>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</si>
  <si>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</si>
  <si>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</si>
  <si>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</si>
  <si>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</si>
  <si>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</si>
  <si>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</si>
  <si>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</si>
  <si>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</si>
  <si>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</si>
  <si>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</si>
  <si>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</si>
  <si>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</si>
  <si>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</si>
  <si>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</si>
  <si>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</si>
  <si>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</si>
  <si>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</si>
  <si>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</si>
  <si>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</si>
  <si>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</si>
  <si>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</si>
  <si>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</si>
  <si>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</si>
  <si>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</si>
  <si>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</si>
  <si>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</si>
  <si>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</si>
  <si>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</si>
  <si>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</si>
  <si>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</si>
  <si>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</si>
  <si>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</si>
  <si>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</si>
  <si>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</si>
  <si>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</si>
  <si>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</si>
  <si>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</si>
  <si>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</si>
  <si>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</si>
  <si>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</si>
  <si>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</si>
  <si>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</si>
  <si>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</si>
  <si>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</si>
  <si>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</si>
  <si>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</si>
  <si>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</si>
  <si>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</si>
  <si>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</si>
  <si>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</si>
  <si>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</si>
  <si>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</si>
  <si>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</si>
  <si>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</si>
  <si>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</si>
  <si>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</si>
  <si>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</si>
  <si>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</si>
  <si>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</si>
  <si>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</si>
  <si>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</si>
  <si>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</si>
  <si>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</si>
  <si>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</si>
  <si>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</si>
  <si>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</si>
  <si>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</si>
  <si>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</si>
  <si>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</si>
  <si>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</si>
  <si>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</si>
  <si>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</si>
  <si>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</si>
  <si>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</si>
  <si>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</si>
  <si>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</si>
  <si>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</si>
  <si>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</si>
  <si>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</si>
  <si>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</si>
  <si>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</si>
  <si>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</si>
  <si>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</si>
  <si>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</si>
  <si>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</si>
  <si>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</si>
  <si>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</si>
  <si>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</si>
  <si>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</si>
  <si>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</si>
  <si>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</si>
  <si>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</si>
  <si>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</si>
  <si>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</si>
  <si>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</si>
  <si>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</si>
  <si>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</si>
  <si>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</si>
  <si>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</si>
  <si>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</si>
  <si>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</si>
  <si>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</si>
  <si>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</si>
  <si>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</si>
  <si>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</si>
  <si>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</si>
  <si>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</si>
  <si>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</si>
  <si>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</si>
  <si>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</si>
  <si>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</si>
  <si>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</si>
  <si>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</si>
  <si>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</si>
  <si>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</si>
  <si>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</si>
  <si>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</si>
  <si>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</si>
  <si>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</si>
  <si>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</si>
  <si>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</si>
  <si>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</si>
  <si>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</si>
  <si>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</si>
  <si>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</si>
  <si>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</si>
  <si>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</si>
  <si>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</si>
  <si>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</si>
  <si>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</si>
  <si>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</si>
  <si>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</si>
  <si>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</si>
  <si>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</si>
  <si>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</si>
  <si>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</si>
  <si>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</si>
  <si>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</si>
  <si>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</si>
  <si>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</si>
  <si>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</si>
  <si>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</si>
  <si>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</si>
  <si>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</si>
  <si>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</si>
  <si>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</si>
  <si>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</si>
  <si>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</si>
  <si>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</si>
  <si>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</si>
  <si>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</si>
  <si>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</si>
  <si>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</si>
  <si>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</si>
  <si>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</si>
  <si>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</si>
  <si>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</si>
  <si>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</si>
  <si>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</si>
  <si>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</si>
  <si>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</si>
  <si>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</si>
  <si>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</si>
  <si>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</si>
  <si>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</si>
  <si>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</si>
  <si>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</si>
  <si>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</si>
  <si>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</si>
  <si>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</si>
  <si>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</si>
  <si>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</si>
  <si>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</si>
  <si>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</si>
  <si>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</si>
  <si>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</si>
  <si>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</si>
  <si>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</si>
  <si>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</si>
  <si>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</si>
  <si>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</si>
  <si>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</si>
  <si>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</si>
  <si>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</si>
  <si>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</si>
  <si>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</si>
  <si>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</si>
  <si>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</si>
  <si>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</si>
  <si>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</si>
  <si>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</si>
  <si>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</si>
  <si>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</si>
  <si>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</si>
  <si>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</si>
  <si>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</si>
  <si>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</si>
  <si>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</si>
  <si>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</si>
  <si>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</si>
  <si>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</si>
  <si>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</si>
  <si>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</si>
  <si>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</si>
  <si>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</si>
  <si>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</si>
  <si>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</si>
  <si>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</si>
  <si>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</si>
  <si>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</si>
  <si>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</si>
  <si>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</si>
  <si>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</si>
  <si>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</si>
  <si>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</si>
  <si>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</si>
  <si>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</si>
  <si>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</si>
  <si>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</si>
  <si>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</si>
  <si>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</si>
  <si>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</si>
  <si>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</si>
  <si>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</si>
  <si>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</si>
  <si>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</si>
  <si>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</si>
  <si>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</si>
  <si>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</si>
  <si>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</si>
  <si>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</si>
  <si>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</si>
  <si>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</si>
  <si>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</si>
  <si>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</si>
  <si>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</si>
  <si>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</si>
  <si>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</si>
  <si>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</si>
  <si>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</si>
  <si>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</si>
  <si>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</si>
  <si>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</si>
  <si>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</si>
  <si>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</si>
  <si>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</si>
  <si>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</si>
  <si>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</si>
  <si>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</si>
  <si>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</si>
  <si>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</si>
  <si>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</si>
  <si>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</si>
  <si>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</si>
  <si>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</si>
  <si>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</si>
  <si>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</si>
  <si>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</si>
  <si>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</si>
  <si>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</si>
  <si>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</si>
  <si>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</si>
  <si>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</si>
  <si>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</si>
  <si>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</si>
  <si>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</si>
  <si>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</si>
  <si>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</si>
  <si>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</si>
  <si>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</si>
  <si>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</si>
  <si>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</si>
  <si>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</si>
  <si>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</si>
  <si>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</si>
  <si>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</si>
  <si>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</si>
  <si>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</si>
  <si>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</si>
  <si>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</si>
  <si>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</si>
  <si>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</si>
  <si>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</si>
  <si>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</si>
  <si>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</si>
  <si>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</si>
  <si>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</si>
  <si>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</si>
  <si>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</si>
  <si>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</si>
  <si>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</si>
  <si>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</si>
  <si>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</si>
  <si>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</si>
  <si>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</si>
  <si>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</si>
  <si>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</si>
  <si>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</si>
  <si>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</si>
  <si>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</si>
  <si>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</si>
  <si>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</si>
  <si>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</si>
  <si>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</si>
  <si>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</si>
  <si>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</si>
  <si>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</si>
  <si>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</si>
  <si>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</si>
  <si>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</si>
  <si>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</si>
  <si>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</si>
  <si>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</si>
  <si>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</si>
  <si>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</si>
  <si>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</si>
  <si>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</si>
  <si>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</si>
  <si>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</si>
  <si>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</si>
  <si>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</si>
  <si>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</si>
  <si>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</si>
  <si>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</si>
  <si>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</si>
  <si>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</si>
  <si>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</si>
  <si>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</si>
  <si>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</si>
  <si>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</si>
  <si>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</si>
  <si>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</si>
  <si>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</si>
  <si>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</si>
  <si>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</si>
  <si>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</si>
  <si>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</si>
  <si>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</si>
  <si>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</si>
  <si>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</si>
  <si>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</si>
  <si>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</si>
  <si>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</si>
  <si>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</si>
  <si>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</si>
  <si>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</si>
  <si>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</si>
  <si>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</si>
  <si>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</si>
  <si>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</si>
  <si>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</si>
  <si>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</si>
  <si>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</si>
  <si>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</si>
  <si>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</si>
  <si>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</si>
  <si>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</si>
  <si>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</si>
  <si>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</si>
  <si>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</si>
  <si>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</si>
  <si>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</si>
  <si>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</si>
  <si>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</si>
  <si>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</si>
  <si>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</si>
  <si>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</si>
  <si>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</si>
  <si>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</si>
  <si>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</si>
  <si>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</si>
  <si>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</si>
  <si>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</si>
  <si>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</si>
  <si>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</si>
  <si>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</si>
  <si>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</si>
  <si>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</si>
  <si>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</si>
  <si>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</si>
  <si>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</si>
  <si>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</si>
  <si>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</si>
  <si>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</si>
  <si>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</si>
  <si>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</si>
  <si>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</si>
  <si>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</si>
  <si>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</si>
  <si>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</si>
  <si>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</si>
  <si>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</si>
  <si>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</si>
  <si>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</si>
  <si>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</si>
  <si>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</si>
  <si>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</si>
  <si>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</si>
  <si>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</si>
  <si>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</si>
  <si>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</si>
  <si>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</si>
  <si>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</si>
  <si>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</si>
  <si>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</si>
  <si>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</si>
  <si>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</si>
  <si>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</si>
  <si>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</si>
  <si>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</si>
  <si>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</si>
  <si>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</si>
  <si>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</si>
  <si>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</si>
  <si>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</si>
  <si>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</si>
  <si>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</si>
  <si>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</si>
  <si>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</si>
  <si>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</si>
  <si>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</si>
  <si>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</si>
  <si>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</si>
  <si>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</si>
  <si>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</si>
  <si>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</si>
  <si>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</si>
  <si>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</si>
  <si>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</si>
  <si>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</si>
  <si>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</si>
  <si>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</si>
  <si>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</si>
  <si>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</si>
  <si>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</si>
  <si>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</si>
  <si>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</si>
  <si>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</si>
  <si>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</si>
  <si>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</si>
  <si>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</si>
  <si>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</si>
  <si>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</si>
  <si>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</si>
  <si>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</si>
  <si>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</si>
  <si>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</si>
  <si>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</si>
  <si>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</si>
  <si>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</si>
  <si>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</si>
  <si>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</si>
  <si>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</si>
  <si>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</si>
  <si>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</si>
  <si>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</si>
  <si>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</si>
  <si>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</si>
  <si>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</si>
  <si>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</si>
  <si>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</si>
  <si>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</si>
  <si>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</si>
  <si>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</si>
  <si>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</si>
  <si>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</si>
  <si>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</si>
  <si>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</si>
  <si>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</si>
  <si>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</si>
  <si>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</si>
  <si>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</si>
  <si>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</si>
  <si>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</si>
  <si>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</si>
  <si>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</si>
  <si>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</si>
  <si>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</si>
  <si>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</si>
  <si>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</si>
  <si>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</si>
  <si>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</si>
  <si>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</si>
  <si>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</si>
  <si>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</si>
  <si>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</si>
  <si>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</si>
  <si>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</si>
  <si>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</si>
  <si>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</si>
  <si>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</si>
  <si>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</si>
  <si>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</si>
  <si>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</si>
  <si>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</si>
  <si>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</si>
  <si>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</si>
  <si>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</si>
  <si>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</si>
  <si>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</si>
  <si>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</si>
  <si>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</si>
  <si>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</si>
  <si>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</si>
  <si>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</si>
  <si>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</si>
  <si>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</si>
  <si>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</si>
  <si>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</si>
  <si>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</si>
  <si>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</si>
  <si>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</si>
  <si>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</si>
  <si>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</si>
  <si>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</si>
  <si>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</si>
  <si>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</si>
  <si>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</si>
  <si>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</si>
  <si>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</si>
  <si>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</si>
  <si>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</si>
  <si>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</si>
  <si>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</si>
  <si>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</si>
  <si>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</si>
  <si>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</si>
  <si>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</si>
  <si>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</si>
  <si>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</si>
  <si>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</si>
  <si>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</si>
  <si>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</si>
  <si>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</si>
  <si>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</si>
  <si>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</si>
  <si>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</si>
  <si>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</si>
  <si>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</si>
  <si>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</si>
  <si>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</si>
  <si>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</si>
  <si>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</si>
  <si>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</si>
  <si>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</si>
  <si>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</si>
  <si>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</si>
  <si>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</si>
  <si>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</si>
  <si>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</si>
  <si>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</si>
  <si>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</si>
  <si>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</si>
  <si>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</si>
  <si>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</si>
  <si>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</si>
  <si>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</si>
  <si>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</si>
  <si>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</si>
  <si>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</si>
  <si>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</si>
  <si>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</si>
  <si>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</si>
  <si>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</si>
  <si>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</si>
  <si>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</si>
  <si>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</si>
  <si>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</si>
  <si>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</si>
  <si>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</si>
  <si>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</si>
  <si>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</si>
  <si>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</si>
  <si>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</si>
  <si>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</si>
  <si>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</si>
  <si>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</si>
  <si>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</si>
  <si>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</si>
  <si>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</si>
  <si>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</si>
  <si>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</si>
  <si>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</si>
  <si>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</si>
  <si>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</si>
  <si>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</si>
  <si>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</si>
  <si>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</si>
  <si>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</si>
  <si>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</si>
  <si>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</si>
  <si>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</si>
  <si>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</si>
  <si>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</si>
  <si>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</si>
  <si>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</si>
  <si>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</si>
  <si>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</si>
  <si>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</si>
  <si>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</si>
  <si>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</si>
  <si>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</si>
  <si>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</si>
  <si>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</si>
  <si>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</si>
  <si>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</si>
  <si>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</si>
  <si>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</si>
  <si>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</si>
  <si>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</si>
  <si>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</si>
  <si>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</si>
  <si>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</si>
  <si>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</si>
  <si>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</si>
  <si>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</si>
  <si>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</si>
  <si>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</si>
  <si>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</si>
  <si>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</si>
  <si>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</si>
  <si>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</si>
  <si>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</si>
  <si>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</si>
  <si>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</si>
  <si>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</si>
  <si>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</si>
  <si>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</si>
  <si>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</si>
  <si>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</si>
  <si>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</si>
  <si>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</si>
  <si>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</si>
  <si>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</si>
  <si>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</si>
  <si>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</si>
  <si>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</si>
  <si>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</si>
  <si>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</si>
  <si>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</si>
  <si>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</si>
  <si>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</si>
  <si>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</si>
  <si>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</si>
  <si>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</si>
  <si>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</si>
  <si>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</si>
  <si>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</si>
  <si>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</si>
  <si>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</si>
  <si>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</si>
  <si>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</si>
  <si>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</si>
  <si>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</si>
  <si>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</si>
  <si>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</si>
  <si>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</si>
  <si>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</si>
  <si>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</si>
  <si>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</si>
  <si>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</si>
  <si>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</si>
  <si>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</si>
  <si>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</si>
  <si>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</si>
  <si>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</si>
  <si>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</si>
  <si>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</si>
  <si>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</si>
  <si>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</si>
  <si>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</si>
  <si>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</si>
  <si>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</si>
  <si>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</si>
  <si>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</si>
  <si>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</si>
  <si>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</si>
  <si>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</si>
  <si>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</si>
  <si>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</si>
  <si>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</si>
  <si>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</si>
  <si>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</si>
  <si>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</si>
  <si>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</si>
  <si>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</si>
  <si>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</si>
  <si>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</si>
  <si>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</si>
  <si>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</si>
  <si>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</si>
  <si>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</si>
  <si>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</si>
  <si>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</si>
  <si>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</si>
  <si>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</si>
  <si>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</si>
  <si>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</si>
  <si>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</si>
  <si>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</si>
  <si>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</si>
  <si>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</si>
  <si>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</si>
  <si>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</si>
  <si>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</si>
  <si>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</si>
  <si>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</si>
  <si>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</si>
  <si>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</si>
  <si>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</si>
  <si>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</si>
  <si>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</si>
  <si>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</si>
  <si>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</si>
  <si>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</si>
  <si>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</si>
  <si>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</si>
  <si>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</si>
  <si>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</si>
  <si>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</si>
  <si>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</si>
  <si>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</si>
  <si>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</si>
  <si>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</si>
  <si>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</si>
  <si>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</si>
  <si>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</si>
  <si>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</si>
  <si>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</si>
  <si>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</si>
  <si>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</si>
  <si>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</si>
  <si>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</si>
  <si>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</si>
  <si>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</si>
  <si>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</si>
  <si>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</si>
  <si>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</si>
  <si>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</si>
  <si>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</si>
  <si>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</si>
  <si>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</si>
  <si>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</si>
  <si>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</si>
  <si>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</si>
  <si>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</si>
  <si>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</si>
  <si>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</si>
  <si>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</si>
  <si>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</si>
  <si>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</si>
  <si>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</si>
  <si>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</si>
  <si>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</si>
  <si>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</si>
  <si>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</si>
  <si>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</si>
  <si>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</si>
  <si>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</si>
  <si>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</si>
  <si>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</si>
  <si>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</si>
  <si>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</si>
  <si>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</si>
  <si>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</si>
  <si>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</si>
  <si>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</si>
  <si>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</si>
  <si>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</si>
  <si>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</si>
  <si>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</si>
  <si>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</si>
  <si>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</si>
  <si>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</si>
  <si>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</si>
  <si>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</si>
  <si>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</si>
  <si>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</si>
  <si>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</si>
  <si>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</si>
  <si>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</si>
  <si>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</si>
  <si>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</si>
  <si>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</si>
  <si>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</si>
  <si>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</si>
  <si>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</si>
  <si>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</si>
  <si>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</si>
  <si>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</si>
  <si>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</si>
  <si>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</si>
  <si>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</si>
  <si>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</si>
  <si>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</si>
  <si>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</si>
  <si>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</si>
  <si>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</si>
  <si>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</si>
  <si>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</si>
  <si>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</si>
  <si>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</si>
  <si>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</si>
  <si>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</si>
  <si>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</si>
  <si>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</si>
  <si>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</si>
  <si>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</si>
  <si>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</si>
  <si>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</si>
  <si>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</si>
  <si>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</si>
  <si>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</si>
  <si>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</si>
  <si>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</si>
  <si>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</si>
  <si>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</si>
  <si>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</si>
  <si>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</si>
  <si>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</si>
  <si>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</si>
  <si>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</si>
  <si>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</si>
  <si>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</si>
  <si>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</si>
  <si>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</si>
  <si>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</si>
  <si>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</si>
  <si>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</si>
  <si>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</si>
  <si>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</si>
  <si>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</si>
  <si>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</si>
  <si>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</si>
  <si>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</si>
  <si>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</si>
  <si>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</si>
  <si>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</si>
  <si>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</si>
  <si>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</si>
  <si>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</si>
  <si>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</si>
  <si>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</si>
  <si>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</si>
  <si>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</si>
  <si>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</si>
  <si>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</si>
  <si>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</si>
  <si>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</si>
  <si>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</si>
  <si>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</si>
  <si>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</si>
  <si>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</si>
  <si>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</si>
  <si>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</si>
  <si>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</si>
  <si>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</si>
  <si>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</si>
  <si>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</si>
  <si>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</si>
  <si>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</si>
  <si>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</si>
  <si>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</si>
  <si>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</si>
  <si>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</si>
  <si>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</si>
  <si>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</si>
  <si>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</si>
  <si>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</si>
  <si>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</si>
  <si>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</si>
  <si>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</si>
  <si>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</si>
  <si>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</si>
  <si>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</si>
  <si>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</si>
  <si>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</si>
  <si>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</si>
  <si>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</si>
  <si>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</si>
  <si>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</si>
  <si>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</si>
  <si>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</si>
  <si>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</si>
  <si>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</si>
  <si>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</si>
  <si>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</si>
  <si>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</si>
  <si>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</si>
  <si>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</si>
  <si>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</si>
  <si>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</si>
  <si>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</si>
  <si>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</si>
  <si>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</si>
  <si>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</si>
  <si>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</si>
  <si>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</si>
  <si>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</si>
  <si>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</si>
  <si>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</si>
  <si>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</si>
  <si>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</si>
  <si>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</si>
  <si>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</si>
  <si>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</si>
  <si>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</si>
  <si>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</si>
  <si>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</si>
  <si>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</si>
  <si>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</si>
  <si>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</si>
  <si>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</si>
  <si>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</si>
  <si>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</si>
  <si>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</si>
  <si>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</si>
  <si>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</si>
  <si>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</si>
  <si>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</si>
  <si>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</si>
  <si>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</si>
  <si>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</si>
  <si>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</si>
  <si>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</si>
  <si>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</si>
  <si>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</si>
  <si>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</si>
  <si>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</si>
  <si>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</si>
  <si>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</si>
  <si>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</si>
  <si>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</si>
  <si>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</si>
  <si>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</si>
  <si>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</si>
  <si>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</si>
  <si>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</si>
  <si>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</si>
  <si>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</si>
  <si>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</si>
  <si>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</si>
  <si>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</si>
  <si>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</si>
  <si>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</si>
  <si>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</si>
  <si>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</si>
  <si>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</si>
  <si>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</si>
  <si>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</si>
  <si>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</si>
  <si>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</si>
  <si>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</si>
  <si>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</si>
  <si>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</si>
  <si>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</si>
  <si>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</si>
  <si>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</si>
  <si>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</si>
  <si>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</si>
  <si>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</si>
  <si>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</si>
  <si>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</si>
  <si>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</si>
  <si>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</si>
  <si>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</si>
  <si>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</si>
  <si>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</si>
  <si>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</si>
  <si>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</si>
  <si>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</si>
  <si>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</si>
  <si>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</si>
  <si>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</si>
  <si>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</si>
  <si>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</si>
  <si>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</si>
  <si>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</si>
  <si>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</si>
  <si>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</si>
  <si>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</si>
  <si>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</si>
  <si>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</si>
  <si>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</si>
  <si>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</si>
  <si>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</si>
  <si>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</si>
  <si>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</si>
  <si>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</si>
  <si>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</si>
  <si>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</si>
  <si>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</si>
  <si>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</si>
  <si>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</si>
  <si>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</si>
  <si>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</si>
  <si>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</si>
  <si>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</si>
  <si>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</si>
  <si>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</si>
  <si>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</si>
  <si>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</si>
  <si>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</si>
  <si>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</si>
  <si>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</si>
  <si>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</si>
  <si>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</si>
  <si>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</si>
  <si>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</si>
  <si>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</si>
  <si>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</si>
  <si>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</si>
  <si>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</si>
  <si>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</si>
  <si>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</si>
  <si>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</si>
  <si>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</si>
  <si>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</si>
  <si>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</si>
  <si>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</si>
  <si>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</si>
  <si>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</si>
  <si>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</si>
  <si>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</si>
  <si>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</si>
  <si>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</si>
  <si>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</si>
  <si>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</si>
  <si>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</si>
  <si>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</si>
  <si>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</si>
  <si>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</si>
  <si>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</si>
  <si>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</si>
  <si>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</si>
  <si>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</si>
  <si>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</si>
  <si>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</si>
  <si>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</si>
  <si>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</si>
  <si>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</si>
  <si>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</si>
  <si>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</si>
  <si>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</si>
  <si>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</si>
  <si>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</si>
  <si>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</si>
  <si>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</si>
  <si>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</si>
  <si>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</si>
  <si>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</si>
  <si>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</si>
  <si>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</si>
  <si>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</si>
  <si>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</si>
  <si>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</si>
  <si>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</si>
  <si>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</si>
  <si>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</si>
  <si>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</si>
  <si>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</si>
  <si>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</si>
  <si>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</si>
  <si>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</si>
  <si>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</si>
  <si>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</si>
  <si>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</si>
  <si>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</si>
  <si>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</si>
  <si>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</si>
  <si>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</si>
  <si>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</si>
  <si>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</si>
  <si>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</si>
  <si>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</si>
  <si>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</si>
  <si>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</si>
  <si>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</si>
  <si>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</si>
  <si>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</si>
  <si>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</si>
  <si>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</si>
  <si>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</si>
  <si>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</si>
  <si>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</si>
  <si>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</si>
  <si>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</si>
  <si>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</si>
  <si>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</si>
  <si>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</si>
  <si>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</si>
  <si>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</si>
  <si>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</si>
  <si>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</si>
  <si>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</si>
  <si>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</si>
  <si>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</si>
  <si>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</si>
  <si>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</si>
  <si>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</si>
  <si>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</si>
  <si>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</si>
  <si>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</si>
  <si>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</si>
  <si>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</si>
  <si>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</si>
  <si>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</si>
  <si>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</si>
  <si>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</si>
  <si>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</si>
  <si>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</si>
  <si>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</si>
  <si>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</si>
  <si>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</si>
  <si>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</si>
  <si>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</si>
  <si>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</si>
  <si>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</si>
  <si>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</si>
  <si>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</si>
  <si>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</si>
  <si>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</si>
  <si>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</si>
  <si>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</si>
  <si>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</si>
  <si>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</si>
  <si>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</si>
  <si>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</si>
  <si>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</si>
  <si>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</si>
  <si>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</si>
  <si>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</si>
  <si>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</si>
  <si>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</si>
  <si>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</si>
  <si>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</si>
  <si>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</si>
  <si>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</si>
  <si>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</si>
  <si>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</si>
  <si>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</si>
  <si>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</si>
  <si>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</si>
  <si>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</si>
  <si>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</si>
  <si>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</si>
  <si>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</si>
  <si>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</si>
  <si>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</si>
  <si>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</si>
  <si>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</si>
  <si>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</si>
  <si>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</si>
  <si>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</si>
  <si>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</si>
  <si>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</si>
  <si>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</si>
  <si>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</si>
  <si>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</si>
  <si>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</si>
  <si>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</si>
  <si>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</si>
  <si>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</si>
  <si>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</si>
  <si>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</si>
  <si>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</si>
  <si>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</si>
  <si>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</si>
  <si>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</si>
  <si>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</si>
  <si>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</si>
  <si>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</si>
  <si>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</si>
  <si>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</si>
  <si>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</si>
  <si>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</si>
  <si>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</si>
  <si>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</si>
  <si>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</si>
  <si>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</si>
  <si>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</si>
  <si>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</si>
  <si>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</si>
  <si>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</si>
  <si>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</si>
  <si>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</si>
  <si>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</si>
  <si>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</si>
  <si>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</si>
  <si>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</si>
  <si>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</si>
  <si>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</si>
  <si>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</si>
  <si>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</si>
  <si>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</si>
  <si>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</si>
  <si>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</si>
  <si>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</si>
  <si>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</si>
  <si>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</si>
  <si>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</si>
  <si>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</si>
  <si>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</si>
  <si>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</si>
  <si>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</si>
  <si>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</si>
  <si>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</si>
  <si>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</si>
  <si>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</si>
  <si>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</si>
  <si>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</si>
  <si>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</si>
  <si>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</si>
  <si>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</si>
  <si>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</si>
  <si>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</si>
  <si>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</si>
  <si>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</si>
  <si>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</si>
  <si>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</si>
  <si>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</si>
  <si>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</si>
  <si>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</si>
  <si>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</si>
  <si>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</si>
  <si>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</si>
  <si>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</si>
  <si>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</si>
  <si>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</si>
  <si>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</si>
  <si>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</si>
  <si>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</si>
  <si>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</si>
  <si>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</si>
  <si>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</si>
  <si>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</si>
  <si>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</si>
  <si>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</si>
  <si>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</si>
  <si>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</si>
  <si>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</si>
  <si>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</si>
  <si>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</si>
  <si>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</si>
  <si>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</si>
  <si>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</si>
  <si>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</si>
  <si>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</si>
  <si>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</si>
  <si>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</si>
  <si>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</si>
  <si>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</si>
  <si>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</si>
  <si>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</si>
  <si>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</si>
  <si>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</si>
  <si>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</si>
  <si>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</si>
  <si>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</si>
  <si>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</si>
  <si>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</si>
  <si>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</si>
  <si>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</si>
  <si>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</si>
  <si>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</si>
  <si>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</si>
  <si>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</si>
  <si>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</si>
  <si>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</si>
  <si>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</si>
  <si>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</si>
  <si>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</si>
  <si>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</si>
  <si>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</si>
  <si>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</si>
  <si>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</si>
  <si>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</si>
  <si>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</si>
  <si>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</si>
  <si>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</si>
  <si>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</si>
  <si>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</si>
  <si>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</si>
  <si>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</si>
  <si>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</si>
  <si>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</si>
  <si>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</si>
  <si>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</si>
  <si>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</si>
  <si>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</si>
  <si>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</si>
  <si>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</si>
  <si>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</si>
  <si>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</si>
  <si>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</si>
  <si>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</si>
  <si>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</si>
  <si>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</si>
  <si>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</si>
  <si>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</si>
  <si>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</si>
  <si>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</si>
  <si>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</si>
  <si>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</si>
  <si>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</si>
  <si>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</si>
  <si>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</si>
  <si>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</si>
  <si>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</si>
  <si>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</si>
  <si>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</si>
  <si>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</si>
  <si>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</si>
  <si>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</si>
  <si>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</si>
  <si>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</si>
  <si>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</si>
  <si>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</si>
  <si>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</si>
  <si>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</si>
  <si>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</si>
  <si>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</si>
  <si>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</si>
  <si>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</si>
  <si>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</si>
  <si>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</si>
  <si>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</si>
  <si>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</si>
  <si>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</si>
  <si>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</si>
  <si>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</si>
  <si>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</si>
  <si>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</si>
  <si>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</si>
  <si>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</si>
  <si>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</si>
  <si>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</si>
  <si>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</si>
  <si>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</si>
  <si>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</si>
  <si>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</si>
  <si>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</si>
  <si>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</si>
  <si>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</si>
  <si>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</si>
  <si>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</si>
  <si>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</si>
  <si>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</si>
  <si>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</si>
  <si>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</si>
  <si>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</si>
  <si>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</si>
  <si>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</si>
  <si>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</si>
  <si>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</si>
  <si>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</si>
  <si>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</si>
  <si>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</si>
  <si>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</si>
  <si>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</si>
  <si>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</si>
  <si>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</si>
  <si>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</si>
  <si>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</si>
  <si>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PCM-20251121-00001195</t>
  </si>
  <si>
    <t>was night access issue / USF area team EM team on the way  30 mins</t>
  </si>
  <si>
    <t>PCM-20251122-00000121</t>
  </si>
  <si>
    <t>PCM-20251122-00000277</t>
  </si>
  <si>
    <t>90 mins</t>
  </si>
  <si>
    <t>PCM-20251122-00000319</t>
  </si>
  <si>
    <t>Sceco cut in area and team saving hub site BHR0305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</si>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</sst>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320.36936770833563</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1.432141203986248E-2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45983.317793634262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45983.317793634262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45983.317793634262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45983.317793634262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45983.317793634262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45983.317793634262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45983.317793634262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45983.317793634262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45983.317793634262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45983.317793634262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45983.317793634262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45983.317793634262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45983.317793634262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45983.317793634262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45983.317793634262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45983.317793634262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45983.317793634262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45983.317793634262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45983.317793634262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45983.317793634262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45983.317793634262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45983.317793634262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45983.317793634262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45983.317793634262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45983.317793634262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45983.317793634262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45983.317793634262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45983.317793634262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45983.317793634262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45983.317793634262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45983.317793634262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45983.317793634262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45983.317793634262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45983.317793634262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45983.317793634262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45983.317793634262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45983.317793634262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45983.317793634262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45983.317793634262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45983.317793634262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45983.317793634262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45983.317793634262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45983.317793634262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45983.317793634262</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45983.317793634262</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158.31795578703895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2.3812268518668134E-2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45983.31779375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45983.31779375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45983.31779375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45983.31779375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45983.31779375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45983.31779375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45983.31779375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45983.31779375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45983.31779375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45983.31779375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45983.31779375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45983.31779375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45983.31779375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45983.31779375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45983.31779375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45983.31779375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45983.31779375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45983.31779375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45983.31779375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45983.31779375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45983.31779375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45983.31779375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45983.31779375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45983.31779375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45983.31779375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45983.31779375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45983.31779375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45983.31779375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45983.31779375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45983.31779375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45983.31779375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45983.31779375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45983.31779375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45983.31779375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45983.31779375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45983.31779375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45983.31779375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45983.31779375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45983.31779375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45983.31779375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45983.31779375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45983.31779375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45983.31779375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45983.31779375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45983.31779375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45983.31779375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45983.31779375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45983.31779375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45983.31779375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45983.31779375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45983.31779375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45983.31779375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45983.31779375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45983.31779375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45983.31779375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45983.31779375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45983.31779375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45983.31779375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45983.31779375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45983.31779375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45983.31779375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45983.31779375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45983.31779375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45983.31779375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45983.31779375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45983.31779375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45983.31779375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45983.31779375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45983.31779375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45983.31779375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45983.31779375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45983.31779375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45983.31779375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45983.31779375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45983.31779375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45983.31779375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45983.31779375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45983.31779375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45983.31779375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45983.31779375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45983.31779375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45983.31779375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45983.31779375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45983.31779375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45983.31779375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45983.31779375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45983.31779375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45983.31779375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45983.31779375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45983.31779375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45983.31779375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45983.31779375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45983.31779375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45983.31779375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45983.31779375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45983.31779375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45983.31779375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45983.31779375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45983.31779375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45983.31779375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45983.31779375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45983.31779375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45983.31779375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45983.31779375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45983.31779375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45983.31779375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45983.31779375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45983.31779375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45983.31779375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45983.31779375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45983.31779375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45983.31779375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45983.31779375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45983.31779375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45983.31779375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45983.31779375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45983.31779375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45983.31779375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45983.31779375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45983.31779375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45983.31779375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45983.31779375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45983.31779375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45983.31779375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45983.31779375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45983.31779375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45983.31779375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45983.31779375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45983.31779375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45983.31779375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45983.31779375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45983.31779375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45983.31779375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45983.31779375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45983.31779375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45983.31779375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45983.31779375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45983.31779375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45983.31779375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45983.31779375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45983.31779375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45983.31779375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45983.31779375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45983.31779375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45983.31779375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45983.31779375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45983.31779375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45983.31779375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45983.31779375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45983.31779375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45983.31779375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45983.31779375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45983.31779375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45983.31779375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45983.31779375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45983.31779375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45983.31779375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45983.31779375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45983.31779375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45983.31779375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45983.31779375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45983.31779375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45983.31779375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45983.31779375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45983.31779375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45983.31779375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45983.31779375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45983.31779375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45983.31779375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45983.31779375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45983.31779375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45983.31779375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45983.31779375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45983.31779375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45983.31779375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45983.31779375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45983.31779375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45983.31779375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45983.31779375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45983.31779375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45983.31779375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45983.31779375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45983.31779375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45983.31779375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45983.31779375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45983.31779375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45983.31779375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45983.31779375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45983.31779375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45983.31779375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45983.31779375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45983.31779375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45983.31779375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45983.31779375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45983.31779375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45983.31779375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45983.31779375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45983.31779375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45983.31779375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45983.31779375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45983.31779375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45983.31779375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45983.31779375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45983.31779375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45983.31779375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45983.31779375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45983.31779375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45983.31779375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45983.31779375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45983.31779375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45983.31779375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45983.31779375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45983.31779375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45983.31779375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45983.31779375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45983.31779375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45983.31779375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45983.31779375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45983.31779375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45983.31779375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45983.31779375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45983.31779375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45983.31779375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45983.31779375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45983.31779375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45983.31779375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45983.31779375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45983.31779375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45983.31779375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45983.31779375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45983.31779375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45983.31779375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45983.31779375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45983.31779375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45983.31779375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45983.31779375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45983.31779375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45983.31779375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45983.31779375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45983.31779375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45983.31779375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45983.31779375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45983.31779375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45983.31779375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45983.31779375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45983.31779375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45983.31779375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45983.31779375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45983.31779375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45983.31779375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45983.31779375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45983.31779375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45983.31779375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45983.31779375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45983.31779375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45983.31779375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45983.31779375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45983.31779375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45983.31779375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45983.31779375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45983.31779375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45983.31779375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45983.31779375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45983.31779375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45983.31779375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45983.31779375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45983.31779375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45983.31779375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45983.31779375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45983.31779375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45983.31779375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45983.31779375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45983.31779375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45983.31779375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45983.31779375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45983.31779375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45983.31779375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45983.31779375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45983.31779375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45983.31779375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45983.31779375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45983.31779375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45983.31779375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45983.31779375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45983.31779375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45983.31779375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45983.31779375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45983.31779375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45983.31779375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45983.31779375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45983.31779375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45983.31779375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45983.31779375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45983.31779375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45983.31779375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45983.31779375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45983.31779375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45983.31779375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45983.31779375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45983.31779375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45983.31779375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45983.31779375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45983.31779375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45983.31779375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45983.31779375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45983.31779375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45983.31779375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45983.31779375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45983.31779375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45983.31779375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45983.31779375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45983.31779375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45983.31779375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45983.31779375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45983.31779375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45983.31779375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45983.31779375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45983.31779375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45983.31779375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45983.31779375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45983.31779375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45983.31779375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45983.31779375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45983.31779375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45983.31779375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45983.31779375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45983.31779375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45983.31779375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45983.31779375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45983.31779375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45983.31779375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45983.31779375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45983.31779375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45983.31779375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45983.31779375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45983.31779375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45983.31779375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45983.31779375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45983.31779375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45983.31779375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45983.31779375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45983.31779375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45983.31779375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45983.31779375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45983.31779375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45983.31779375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45983.31779375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45983.31779375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45983.31779375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45983.31779375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45983.31779375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45983.31779375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45983.31779375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45983.31779375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45983.31779375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45983.31779375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45983.31779375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45983.31779375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45983.31779375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45983.31779375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45983.31779375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45983.31779375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45983.31779375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45983.31779375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45983.31779375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45983.31779375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45983.31779375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45983.31779375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45983.31779375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45983.31779375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45983.31779375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45983.31779375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45983.31779375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45983.31779375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45983.31779375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45983.31779375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45983.31779375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45983.31779375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45983.31779375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45983.31779375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45983.31779375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45983.31779375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45983.31779375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45983.31779375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45983.31779375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45983.31779375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45983.31779375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45983.31779375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45983.31779375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45983.31779375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45983.31779375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45983.31779375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45983.31779375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45983.31779375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45983.31779375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45983.31779375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45983.31779375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45983.31779375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45983.31779375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45983.31779375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45983.31779375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45983.31779375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45983.31779375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45983.31779375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45983.31779375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45983.31779375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45983.31779375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45983.31779375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45983.31779375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45983.31779375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45983.31779375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45983.31779375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45983.31779375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45983.31779375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45983.31779375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45983.31779375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45983.31779375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45983.31779375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45983.31779375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45983.31779375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45983.31779375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45983.31779375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45983.31779375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45983.31779375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45983.31779375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45983.31779375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45983.31779375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45983.31779375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45983.31779375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45983.31779375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45983.31779375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45983.31779375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45983.31779375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45983.31779375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45983.31779375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45983.31779375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45983.31779375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45983.31779375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45983.31779375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45983.31779375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45983.31779375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45983.31779375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45983.31779375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45983.31779375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45983.31779375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45983.31779375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45983.31779375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45983.31779375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45983.31779375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45983.31779375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45983.31779375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45983.31779375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45983.31779375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45983.31779375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45983.31779375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45983.31779375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45983.31779375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45983.31779375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45983.31779375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45983.31779375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45983.31779375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45983.31779375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45983.31779375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45983.31779375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45983.31779375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45983.31779375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45983.31779375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45983.31779375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45983.31779375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45983.31779375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45983.31779375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45983.31779375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45983.31779375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45983.31779375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45983.31779375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45983.31779375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45983.31779375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45983.31779375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45983.31779375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45983.31779375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45983.31779375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45983.31779375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45983.31779375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45983.31779375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45983.31779375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45983.31779375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45983.31779375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45983.31779375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45983.31779375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45983.31779375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45983.31779375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45983.31779375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45983.31779375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45983.31779375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45983.31779375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45983.31779375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45983.31779375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45983.31779375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45983.31779375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45983.31779375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45983.31779375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45983.31779375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45983.31779375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45983.31779375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45983.31779375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45983.31779375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45983.31779375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45983.31779375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45983.31779375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45983.31779375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45983.31779375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45983.31779375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45983.31779375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45983.31779375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45983.31779375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45983.31779375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45983.31779375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45983.31779375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45983.31779375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45983.31779375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45983.31779375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45983.31779375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45983.31779375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45983.31779375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45983.31779375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45983.31779375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45983.31779375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45983.31779375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45983.31779375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45983.31779375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45983.31779375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45983.31779375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45983.31779375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45983.31779375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45983.31779375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45983.31779375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45983.31779375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45983.31779375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45983.31779375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45983.31779375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45983.31779375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45983.31779375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45983.31779375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45983.31779375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45983.31779375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45983.31779375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45983.31779375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45983.31779375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45983.31779375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45983.31779375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45983.31779375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45983.31779375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45983.31779375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45983.31779375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45983.31779375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45983.31779375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45983.31779375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45983.31779375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45983.31779375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45983.31779375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45983.31779375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45983.31779375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45983.31779375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45983.31779375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45983.31779375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45983.31779375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45983.31779375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45983.31779375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45983.31779375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45983.31779375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45983.31779375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45983.31779375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45983.31779375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45983.31779375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45983.31779375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45983.31779375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45983.31779375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45983.31779375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45983.31779375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45983.31779375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45983.31779375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45983.31779375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45983.31779375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45983.31779375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45983.31779375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45983.31779375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45983.31779375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45983.31779375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45983.31779375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45983.31779375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45983.31779375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45983.31779375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45983.31779375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45983.31779375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45983.31779375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45983.31779375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45983.31779375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45983.31779375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45983.31779375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45983.31779375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45983.31779375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45983.31779375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45983.31779375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45983.31779375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45983.31779375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45983.31779375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45983.31779375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45983.31779375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45983.31779375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45983.31779375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45983.31779375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45983.31779375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45983.31779375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45983.31779375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45983.31779375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45983.31779375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45983.31779375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45983.31779375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45983.31779375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45983.31779375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45983.31779375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45983.31779375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45983.31779375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45983.31779375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45983.31779375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45983.31779375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45983.31779375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45983.31779375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45983.31779375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45983.31779375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45983.31779375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45983.31779375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45983.31779375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45983.31779375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45983.31779375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45983.31779375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45983.31779375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45983.31779375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45983.31779375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45983.31779375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45983.31779375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45983.31779375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45983.31779375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45983.31779375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45983.31779375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45983.31779375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45983.31779375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45983.31779375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45983.31779375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45983.31779375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45983.31779375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45983.31779375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45983.31779375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45983.31779375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45983.31779375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45983.31779375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45983.31779375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45983.31779375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45983.31779375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45983.31779375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45983.31779375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45983.31779375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45983.31779375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45983.31779375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45983.31779375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45983.31779375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45983.31779375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45983.31779375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45983.31779375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45983.31779375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45983.31779375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45983.31779375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45983.31779375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45983.31779375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45983.31779375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45983.31779375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45983.31779375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45983.31779375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45983.31779375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45983.31779375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45983.31779375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45983.31779375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45983.31779375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45983.31779375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45983.31779375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45983.31779375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45983.31779375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45983.31779375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45983.31779375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45983.31779375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45983.31779375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45983.31779375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45983.31779375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45983.31779375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45983.31779375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45983.31779375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45983.31779375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45983.31779375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45983.31779375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45983.31779375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45983.31779375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45983.31779375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45983.31779375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45983.31779375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45983.31779375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45983.31779375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45983.31779375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45983.31779375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45983.31779375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45983.31779375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45983.31779375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45983.31779375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45983.31779375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45983.31779375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45983.31779375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45983.31779375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45983.31779375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45983.31779375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45983.31779375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45983.31779375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45983.31779375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45983.31779375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45983.31779375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45983.31779375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45983.31779375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45983.31779375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45983.31779375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45983.31779375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45983.31779375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45983.31779375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45983.31779375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45983.31779375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45983.31779375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45983.31779375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45983.31779375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45983.31779375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45983.31779375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45983.31779375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45983.31779375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45983.31779375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45983.31779375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45983.31779375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45983.31779375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45983.31779375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45983.31779375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45983.31779375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45983.31779375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45983.31779375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45983.31779375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45983.31779375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45983.31779375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45983.31779375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45983.31779375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45983.31779375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45983.31779375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45983.31779375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45983.31779375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45983.31779375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45983.31779375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45983.31779375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45983.31779375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45983.31779375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45983.31779375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45983.31779375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45983.31779375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45983.31779375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45983.31779375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45983.31779375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45983.31779375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45983.31779375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45983.31779375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45983.31779375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45983.31779375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45983.31779375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45983.31779375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45983.31779375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45983.31779375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45983.31779375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45983.31779375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45983.31779375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45983.31779375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45983.31779375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45983.31779375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45983.31779375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45983.31779375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45983.31779375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45983.31779375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45983.31779375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45983.31779375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45983.31779375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45983.31779375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45983.31779375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45983.31779375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45983.31779375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45983.31779375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45983.31779375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45983.31779375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45983.31779375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45983.31779375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45983.31779375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45983.31779375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45983.31779375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45983.31779375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45983.31779375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45983.31779375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45983.31779375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45983.31779375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45983.31779375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45983.31779375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45983.31779375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45983.31779375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45983.31779375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45983.31779375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45983.31779375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45983.31779375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45983.31779375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45983.31779375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45983.31779375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45983.31779375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45983.31779375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45983.31779375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45983.31779375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45983.31779375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45983.31779375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45983.31779375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45983.31779375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45983.31779375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45983.31779375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45983.31779375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45983.31779375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45983.31779375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45983.31779375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45983.31779375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45983.31779375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45983.31779375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45983.31779375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45983.31779375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45983.31779375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45983.31779375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45983.31779375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45983.31779375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45983.31779375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45983.31779375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45983.31779375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45983.31779375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45983.31779375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45983.31779375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45983.31779375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45983.31779375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45983.31779375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45983.31779375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45983.31779375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45983.31779375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45983.31779375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45983.31779375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45983.31779375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45983.31779375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45983.31779375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45983.31779375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45983.31779375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45983.31779375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45983.31779375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45983.31779375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45983.31779375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45983.31779375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45983.31779375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45983.31779375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45983.31779375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45983.31779375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45983.31779375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45983.31779375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45983.31779375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45983.31779375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45983.31779375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45983.31779375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45983.31779375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45983.31779375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45983.31779375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45983.31779375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45983.31779375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45983.31779375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45983.31779375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45983.31779375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45983.31779375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45983.31779375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45983.31779375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45983.31779375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45983.31779375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45983.31779375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45983.31779375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45983.31779375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45983.31779375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45983.31779375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45983.31779375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45983.31779375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45983.31779375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45983.31779375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45983.31779375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45983.31779375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45983.31779375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45983.31779375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45983.31779375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45983.31779375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45983.31779375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45983.31779375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45983.31779375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45983.31779375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45983.31779375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45983.31779375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45983.31779375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45983.31779375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45983.31779375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45983.31779375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45983.31779375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45983.31779375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45983.31779375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45983.31779375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45983.31779375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45983.31779375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45983.31779375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45983.31779375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45983.31779375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45983.31779375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45983.31779375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45983.31779375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45983.31779375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45983.31779375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45983.31779375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45983.31779375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45983.31779375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45983.31779375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45983.31779375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45983.31779375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45983.31779375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45983.31779375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45983.31779375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45983.31779375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45983.31779375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45983.31779375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45983.31779375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45983.31779375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45983.31779375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45983.31779375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45983.31779375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45983.31779375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45983.31779375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45983.31779375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45983.31779375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45983.31779375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45983.31779375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45983.31779375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45983.31779375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45983.31779375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45983.31779375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45983.31779375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45983.31779375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45983.31779375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45983.31779375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45983.31779375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45983.31779375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45983.31779375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45983.31779375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45983.31779375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45983.31779375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45983.31779375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45983.31779375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45983.31779375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45983.31779375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45983.31779375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45983.31779375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45983.31779375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45983.31779375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45983.31779375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45983.31779375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45983.31779375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45983.31779375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45983.31779375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45983.31779375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45983.31779375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45983.31779375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45983.31779375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45983.31779375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45983.31779375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45983.31779375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45983.31779375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45983.31779375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45983.31779375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45983.31779375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45983.31779375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45983.31779375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45983.31779375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45983.31779375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45983.31779375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45983.31779375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45983.31779375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45983.31779375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45983.31779375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45983.31779375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45983.31779375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45983.31779375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45983.31779375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45983.31779375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45983.31779375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45983.31779375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45983.31779375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45983.31779375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45983.31779375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45983.31779375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45983.31779375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45983.31779375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45983.31779375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45983.31779375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45983.31779375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45983.31779375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45983.31779375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45983.31779375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45983.31779375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45983.31779375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45983.31779375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45983.31779375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45983.31779375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45983.31779375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45983.31779375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45983.31779375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45983.31779375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45983.31779375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45983.31779375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45983.31779375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45983.31779375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45983.31779375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45983.31779375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45983.31779375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45983.31779375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45983.31779375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45983.31779375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45983.31779375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45983.31779375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45983.31779375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45983.31779375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45983.31779375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45983.31779375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45983.31779375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45983.31779375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45983.31779375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45983.31779375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45983.31779375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45983.31779375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45983.31779375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45983.31779375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45983.31779375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45983.31779375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45983.31779375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45983.31779375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45983.31779375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45983.31779375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45983.31779375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45983.31779375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45983.31779375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45983.31779375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45983.31779375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45983.31779375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45983.31779375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45983.31779375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45983.31779375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45983.31779375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45983.31779375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45983.31779375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45983.31779375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45983.31779375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45983.31779375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45983.31779375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45983.31779375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45983.31779375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45983.31779375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45983.31779375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45983.31779375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45983.31779375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45983.31779375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45983.31779375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45983.31779375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45983.31779375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45983.31779375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45983.31779375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45983.31779375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45983.31779375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45983.31779375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45983.31779375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45983.31779375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45983.31779375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45983.31779375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45983.31779375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45983.31779375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45983.31779375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45983.31779375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45983.31779375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45983.31779375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45983.31779375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45983.31779375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45983.31779375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45983.31779375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45983.31779375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45983.31779375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45983.31779375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45983.31779375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45983.31779375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45983.31779375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45983.31779375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45983.31779375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45983.31779375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45983.31779375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45983.31779375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45983.31779375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45983.31779375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45983.31779375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45983.31779375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45983.31779375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45983.31779375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45983.31779375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45983.31779375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45983.31779375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45983.31779375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45983.31779375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45983.31779375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45983.31779375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45983.31779375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279.83707615740423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19" ca="1" si="0">IFERROR(NOW()-F3,"")</f>
        <v>0.33376597222377313</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0.19726134258962702</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35171</v>
      </c>
      <c r="E5" s="94" t="s">
        <v>39021</v>
      </c>
      <c r="F5" s="95">
        <v>45983.262025462966</v>
      </c>
      <c r="G5" s="96">
        <f t="shared" ca="1" si="0"/>
        <v>5.5768287034879904E-2</v>
      </c>
      <c r="H5" s="95">
        <v>45983.300081018519</v>
      </c>
      <c r="I5" s="113" t="str">
        <f>IFERROR(VLOOKUP(D5,DB!A:F,6,0),"")</f>
        <v>Generator-SG</v>
      </c>
      <c r="J5" s="113" t="str">
        <f>IFERROR(VLOOKUP(D5,DB!A:G,7,0),"")</f>
        <v>Dead</v>
      </c>
      <c r="K5" s="97" t="s">
        <v>39115</v>
      </c>
      <c r="L5" s="91" t="str">
        <f>IFERROR(VLOOKUP(D5,DB!A:I,9,0),"")</f>
        <v>Latis</v>
      </c>
    </row>
    <row r="6" spans="1:16" ht="15" customHeight="1">
      <c r="A6" s="113" t="s">
        <v>39116</v>
      </c>
      <c r="B6" s="113" t="str">
        <f>IFERROR(VLOOKUP(D6,DB!A:K,11,0),"")</f>
        <v>R4</v>
      </c>
      <c r="C6" s="93">
        <v>1</v>
      </c>
      <c r="D6" s="91" t="s">
        <v>37722</v>
      </c>
      <c r="E6" s="94" t="s">
        <v>39021</v>
      </c>
      <c r="F6" s="95">
        <v>45983.293912037036</v>
      </c>
      <c r="G6" s="96">
        <f t="shared" ca="1" si="0"/>
        <v>2.3881712964794133E-2</v>
      </c>
      <c r="H6" s="95">
        <v>45983.288113425922</v>
      </c>
      <c r="I6" s="113" t="str">
        <f>IFERROR(VLOOKUP(D6,DB!A:F,6,0),"")</f>
        <v>SCECO</v>
      </c>
      <c r="J6" s="113" t="str">
        <f>IFERROR(VLOOKUP(D6,DB!A:G,7,0),"")</f>
        <v>Dead</v>
      </c>
      <c r="K6" s="97" t="s">
        <v>39117</v>
      </c>
      <c r="L6" s="91" t="str">
        <f>IFERROR(VLOOKUP(D6,DB!A:I,9,0),"")</f>
        <v>Latis</v>
      </c>
    </row>
    <row r="7" spans="1:16" ht="15" customHeight="1">
      <c r="A7" s="113"/>
      <c r="B7" s="113" t="str">
        <f>IFERROR(VLOOKUP(D7,DB!A:K,11,0),"")</f>
        <v/>
      </c>
      <c r="C7" s="93"/>
      <c r="D7" s="91"/>
      <c r="E7" s="94"/>
      <c r="F7" s="95"/>
      <c r="G7" s="96">
        <f t="shared" ca="1" si="0"/>
        <v>45983.31779375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45983.31779375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45983.31779375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45983.31779375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45983.31779375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45983.31779375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45983.31779375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45983.31779375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45983.31779375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45983.31779375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45983.31779375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45983.31779375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45983.31779375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45983.31779375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45983.31779375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45983.31779375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45983.31779375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45983.31779375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45983.31779375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45983.31779375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45983.31779375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45983.31779375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45983.31779375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45983.31779375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45983.31779375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45983.31779375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45983.31779375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45983.31779375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45983.31779375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45983.31779375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45983.31779375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45983.31779375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45983.31779375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45983.31779375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45983.31779375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45983.31779375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45983.31779375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45983.31779375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45983.31779375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45983.31779375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45983.31779375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45983.31779375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45983.31779375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45983.31779375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45983.31779375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45983.31779375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45983.31779375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45983.31779375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45983.31779375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45983.31779375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45983.31779375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45983.31779375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45983.31779375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45983.31779375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45983.31779375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45983.31779375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45983.31779375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45983.31779375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45983.31779375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45983.31779375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45983.31779375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45983.31779375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45983.31779375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45983.31779375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45983.31779375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45983.31779375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45983.31779375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45983.31779375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45983.31779375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45983.31779375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45983.31779375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45983.31779375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45983.31779375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45983.31779375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45983.31779375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45983.31779375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45983.31779375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45983.31779375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45983.31779375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45983.31779375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45983.31779375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45983.31779375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45983.31779375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45983.31779375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45983.31779375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45983.31779375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45983.31779375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45983.31779375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45983.31779375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45983.31779375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45983.31779375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45983.31779375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45983.31779375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45983.31779375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45983.31779375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45983.31779375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45983.31779375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45983.31779375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45983.31779375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45983.31779375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45983.31779375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45983.31779375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45983.31779375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45983.31779375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45983.31779375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45983.31779375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45983.31779375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45983.31779375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45983.31779375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45983.31779375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45983.31779375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45983.31779375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45983.31779375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45983.31779375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45983.31779375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45983.31779375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45983.31779375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45983.31779375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45983.31779375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45983.31779375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45983.31779375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45983.31779375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45983.31779375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45983.31779375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45983.31779375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45983.31779375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45983.31779375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45983.31779375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45983.31779375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45983.31779375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45983.31779375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45983.31779375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45983.31779375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45983.31779375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45983.31779375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45983.31779375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45983.31779375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45983.31779375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45983.31779375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45983.31779375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45983.31779375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45983.31779375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45983.31779375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45983.31779375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45983.31779375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45983.31779375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45983.31779375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45983.31779375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45983.31779375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45983.31779375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45983.31779375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45983.31779375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45983.31779375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45983.31779375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45983.31779375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45983.31779375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45983.31779375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45983.31779375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45983.31779375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45983.31779375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45983.31779375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45983.31779375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45983.31779375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45983.31779375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45983.31779375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45983.31779375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45983.31779375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45983.31779375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45983.31779375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45983.31779375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45983.31779375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45983.31779375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45983.31779375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45983.31779375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45983.31779375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45983.31779375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45983.31779375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45983.31779375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45983.31779375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45983.31779375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45983.31779375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45983.31779375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45983.31779375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45983.31779375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45983.31779375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45983.31779375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45983.31779375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45983.31779375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45983.31779375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45983.31779375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45983.31779375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45983.31779375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45983.31779375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45983.31779375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45983.31779375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45983.31779375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45983.31779375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45983.31779375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45983.31779375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45983.31779375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45983.31779375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45983.31779375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45983.31779375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45983.31779375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45983.31779375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45983.31779375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45983.31779375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45983.31779375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45983.31779375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45983.31779375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45983.31779375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45983.31779375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45983.31779375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45983.31779375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45983.31779375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45983.31779375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45983.31779375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45983.31779375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45983.31779375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45983.31779375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45983.31779375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45983.31779375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45983.31779375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45983.31779375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45983.31779375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45983.31779375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45983.31779375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45983.31779375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45983.31779375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45983.31779375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45983.31779375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45983.31779375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45983.31779375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45983.31779375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45983.31779375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45983.31779375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45983.31779375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45983.31779375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45983.31779375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45983.31779375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45983.31779375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45983.31779375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45983.31779375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45983.31779375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45983.31779375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45983.31779375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45983.31779375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45983.31779375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45983.31779375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45983.31779375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45983.31779375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45983.31779375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45983.31779375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45983.31779375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45983.31779375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45983.31779375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45983.31779375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45983.31779375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45983.31779375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45983.31779375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45983.31779375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45983.31779375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45983.31779375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45983.31779375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45983.31779375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45983.31779375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45983.31779375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45983.31779375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45983.31779375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45983.31779375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45983.31779375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45983.31779375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45983.31779375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45983.31779375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45983.31779375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45983.31779375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45983.31779375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45983.31779375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45983.31779375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45983.31779375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45983.31779375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45983.31779375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45983.31779375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45983.31779375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45983.31779375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45983.31779375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45983.31779375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45983.31779375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45983.31779375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45983.31779375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45983.31779375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45983.31779375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45983.31779375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45983.31779375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45983.31779375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45983.31779375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45983.31779375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45983.31779375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45983.31779375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45983.31779375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45983.31779375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45983.31779375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45983.31779375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45983.31779375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45983.31779375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45983.31779375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45983.31779375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45983.31779375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45983.31779375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45983.31779375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45983.31779375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45983.31779375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45983.31779375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45983.31779375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45983.31779375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45983.31779375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45983.31779375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45983.31779375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45983.31779375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45983.31779375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45983.31779375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45983.31779375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45983.31779375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45983.31779375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45983.31779375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45983.31779375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45983.31779375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45983.31779375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45983.31779375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45983.31779375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45983.31779375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45983.31779375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45983.31779375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45983.31779375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45983.31779375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45983.31779375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45983.31779375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45983.31779375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45983.31779375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45983.31779375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45983.31779375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45983.31779375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45983.31779375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45983.31779375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45983.31779375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45983.31779375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45983.31779375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45983.31779375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45983.31779375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45983.31779375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45983.31779375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45983.31779375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45983.31779375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45983.31779375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45983.31779375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45983.31779375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45983.31779375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45983.31779375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45983.31779375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45983.31779375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45983.31779375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45983.31779375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45983.31779375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45983.31779375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45983.31779375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45983.31779375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45983.31779375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45983.31779375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45983.31779375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45983.31779375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45983.31779375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45983.31779375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45983.31779375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45983.31779375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45983.31779375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45983.31779375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45983.31779375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45983.31779375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45983.31779375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45983.31779375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45983.31779375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45983.31779375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45983.31779375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45983.31779375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45983.31779375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45983.31779375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45983.31779375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45983.31779375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45983.31779375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45983.31779375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45983.31779375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45983.31779375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45983.31779375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45983.31779375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45983.31779375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45983.31779375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45983.31779375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45983.31779375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45983.31779375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45983.31779375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45983.31779375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45983.31779375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45983.31779375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45983.31779375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45983.31779375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45983.31779375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45983.31779375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45983.31779375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45983.31779375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45983.31779375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45983.31779375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45983.31779375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45983.31779375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45983.31779375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45983.31779375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45983.31779375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45983.31779375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45983.31779375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45983.31779375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45983.31779375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45983.31779375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45983.31779375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45983.31779375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45983.31779375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45983.31779375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45983.31779375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45983.31779375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45983.31779375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45983.31779375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45983.31779375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45983.31779375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45983.31779375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45983.31779375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45983.31779375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45983.31779375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45983.31779375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45983.31779375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45983.31779375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45983.31779375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45983.31779375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45983.31779375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45983.31779375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45983.31779375</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abSelected="1" workbookViewId="0">
      <selection activeCell="A8" sqref="A8: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91.485733564812108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57.128916435183783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34.656682638888014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5.8029903935239417</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1.9444951388868503</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39102</v>
      </c>
      <c r="F7" s="128">
        <v>45982.768553240741</v>
      </c>
      <c r="G7" s="111">
        <f ca="1">IFERROR(NOW()-F7,"")</f>
        <v>0.54924050925910706</v>
      </c>
      <c r="H7" s="128">
        <v>45982.753275462965</v>
      </c>
      <c r="I7" s="109" t="str">
        <f>IFERROR(VLOOKUP(D7,DB!A:F,6,0),"")</f>
        <v>SCECO</v>
      </c>
      <c r="J7" s="109" t="str">
        <f>IFERROR(VLOOKUP(D7,DB!A:G,7,0),"")</f>
        <v>Good</v>
      </c>
      <c r="K7" s="109" t="s">
        <v>39129</v>
      </c>
      <c r="L7" s="109" t="str">
        <f>IFERROR(VLOOKUP(D7,DB!A:I,9,0),"")</f>
        <v>Latis</v>
      </c>
    </row>
    <row r="8" spans="1:13">
      <c r="A8" s="109"/>
      <c r="B8" s="109" t="str">
        <f>IFERROR(VLOOKUP(D8,DB!A:K,11,0),"")</f>
        <v/>
      </c>
      <c r="C8" s="109"/>
      <c r="D8" s="109"/>
      <c r="E8" s="109"/>
      <c r="F8" s="109"/>
      <c r="G8" s="111">
        <f ca="1">IFERROR(NOW()-F8,"")</f>
        <v>45983.31779375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45983.31779375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45983.31779375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45983.31779375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45983.31779375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45983.31779375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45983.31779375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45983.31779375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45983.31779375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45983.31779375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45983.31779375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45983.31779375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45983.31779375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45983.31779375</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45983.31779375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45983.31779375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45983.31779375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45983.31779375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45983.31779375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45983.31779375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45983.31779375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45983.31779375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45983.31779375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45983.31779375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45983.31779375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45983.31779375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45983.31779375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45983.31779375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45983.31779375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45983.31779375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45983.31779375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45983.31779375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45983.31779375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45983.31779375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45983.31779375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45983.31779375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45983.31779375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45983.31779375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45983.31779375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45983.31779375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45983.31779375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45983.31779375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45983.31779375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45983.31779375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45983.31779375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45983.31779375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45983.31779375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45983.31779375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45983.31779375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45983.31779375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45983.31779375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45983.31779375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45983.31779375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45983.31779375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45983.31779375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45983.31779375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45983.31779375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45983.31779375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45983.31779375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45983.31779375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45983.31779375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45983.31779375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45983.31779375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45983.31779375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45983.31779375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45983.31779375</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45983.31779375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45983.31779375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45983.31779375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45983.31779375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45983.31779375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45983.31779375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45983.31779375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45983.31779375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45983.31779375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45983.31779375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45983.31779375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45983.31779375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45983.31779375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45983.31779375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45983.31779375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45983.31779375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45983.31779375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45983.31779375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45983.31779375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45983.31779375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45983.31779375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45983.31779375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45983.31779375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45983.31779375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45983.31779375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45983.31779375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45983.31779375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45983.31779375</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19" t="s">
        <v>36159</v>
      </c>
      <c r="E2" s="109" t="s">
        <v>39021</v>
      </c>
      <c r="F2" s="121">
        <v>45983.278645833336</v>
      </c>
      <c r="G2" s="104">
        <f t="shared" ref="G2:G23" ca="1" si="0">IFERROR(NOW()-F2,"-")</f>
        <v>3.9147916664660443E-2</v>
      </c>
      <c r="H2" s="121">
        <v>45983.276423611111</v>
      </c>
      <c r="I2" s="119" t="str">
        <f>IFERROR(VLOOKUP(D2,DB!A:F,6,0),"")</f>
        <v>SCECO</v>
      </c>
      <c r="J2" s="119" t="str">
        <f>IFERROR(VLOOKUP(D2,DB!A:G,7,0),"")</f>
        <v>Vandalized</v>
      </c>
      <c r="K2" s="122" t="s">
        <v>39131</v>
      </c>
      <c r="L2" s="123" t="str">
        <f>IFERROR(VLOOKUP(D2,DB!A:I,9,0),"")</f>
        <v>Latis</v>
      </c>
    </row>
    <row r="3" spans="1:16382" ht="31.5" customHeight="1">
      <c r="A3" s="118" t="s">
        <v>39132</v>
      </c>
      <c r="B3" s="119" t="str">
        <f>IFERROR(VLOOKUP(D3,DB!A:K,11,0),"")</f>
        <v>R6</v>
      </c>
      <c r="C3" s="120">
        <v>1</v>
      </c>
      <c r="D3" s="119" t="s">
        <v>33716</v>
      </c>
      <c r="E3" s="109" t="s">
        <v>39021</v>
      </c>
      <c r="F3" s="121">
        <v>45983.278645833336</v>
      </c>
      <c r="G3" s="104">
        <f t="shared" ca="1" si="0"/>
        <v>3.9147916664660443E-2</v>
      </c>
      <c r="H3" s="121">
        <v>45983.278599537036</v>
      </c>
      <c r="I3" s="119" t="str">
        <f>IFERROR(VLOOKUP(D3,DB!A:F,6,0),"")</f>
        <v>SCECO</v>
      </c>
      <c r="J3" s="119" t="str">
        <f>IFERROR(VLOOKUP(D3,DB!A:G,7,0),"")</f>
        <v>Vandalized</v>
      </c>
      <c r="K3" s="122" t="s">
        <v>39133</v>
      </c>
      <c r="L3" s="123" t="str">
        <f>IFERROR(VLOOKUP(D3,DB!A:I,9,0),"")</f>
        <v>Latis</v>
      </c>
    </row>
    <row r="4" spans="1:16382" ht="31.5" customHeight="1">
      <c r="A4" s="118"/>
      <c r="B4" s="119" t="str">
        <f>IFERROR(VLOOKUP(D4,DB!A:K,11,0),"")</f>
        <v/>
      </c>
      <c r="C4" s="120"/>
      <c r="D4" s="119"/>
      <c r="E4" s="109"/>
      <c r="F4" s="121"/>
      <c r="G4" s="104">
        <f t="shared" ca="1" si="0"/>
        <v>45983.31779375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45983.31779375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45983.31779375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45983.31779375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45983.31779375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45983.31779375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45983.31779375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45983.31779375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45983.31779375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45983.31779375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45983.31779375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45983.31779375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45983.31779375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45983.31779375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45983.31779375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45983.31779375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45983.31779375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45983.31779375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45983.31779375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45983.31779375</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